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hley\Solicitations\Digital Engagement Solution, RFP-xxxxxx, Marketing- Rebid\1 Solicitation Documents\4 Web Documents\"/>
    </mc:Choice>
  </mc:AlternateContent>
  <xr:revisionPtr revIDLastSave="0" documentId="13_ncr:1_{E64F1162-C6FA-4984-A629-D3B3956A1E80}" xr6:coauthVersionLast="47" xr6:coauthVersionMax="47" xr10:uidLastSave="{00000000-0000-0000-0000-000000000000}"/>
  <bookViews>
    <workbookView xWindow="28680" yWindow="-120" windowWidth="29040" windowHeight="15720" xr2:uid="{B971C8FD-215D-459B-8A65-B8DDE9E617F0}"/>
  </bookViews>
  <sheets>
    <sheet name="FY24" sheetId="3" r:id="rId1"/>
    <sheet name="FY25" sheetId="4" r:id="rId2"/>
    <sheet name="FY26" sheetId="5" r:id="rId3"/>
    <sheet name="FY27" sheetId="6" r:id="rId4"/>
    <sheet name="Second-Chance Drawings" sheetId="7" r:id="rId5"/>
  </sheets>
  <definedNames>
    <definedName name="_xlnm._FilterDatabase" localSheetId="0" hidden="1">'FY24'!$A$1:$J$25</definedName>
    <definedName name="_xlnm._FilterDatabase" localSheetId="1" hidden="1">'FY25'!$A$1:$N$32</definedName>
    <definedName name="_xlnm._FilterDatabase" localSheetId="2" hidden="1">'FY26'!$A$1:$O$1</definedName>
    <definedName name="_xlnm._FilterDatabase" localSheetId="3" hidden="1">'FY27'!$A$1:$N$34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7" l="1"/>
  <c r="E28" i="7"/>
  <c r="H27" i="7"/>
  <c r="E27" i="7"/>
  <c r="H26" i="7"/>
  <c r="E26" i="7"/>
  <c r="H25" i="7"/>
  <c r="E25" i="7"/>
  <c r="H24" i="7"/>
  <c r="E24" i="7"/>
  <c r="H23" i="7"/>
  <c r="E23" i="7"/>
  <c r="H22" i="7"/>
  <c r="E22" i="7"/>
  <c r="H21" i="7"/>
  <c r="E21" i="7"/>
  <c r="H20" i="7"/>
  <c r="E20" i="7"/>
  <c r="H19" i="7"/>
  <c r="E19" i="7"/>
  <c r="H18" i="7"/>
  <c r="E18" i="7"/>
  <c r="H17" i="7"/>
  <c r="E17" i="7"/>
  <c r="H16" i="7"/>
  <c r="E16" i="7"/>
  <c r="H15" i="7"/>
  <c r="E15" i="7"/>
  <c r="H14" i="7"/>
  <c r="E14" i="7"/>
  <c r="H13" i="7"/>
  <c r="E13" i="7"/>
  <c r="H12" i="7"/>
  <c r="E12" i="7"/>
  <c r="H11" i="7"/>
  <c r="E11" i="7"/>
  <c r="H10" i="7"/>
  <c r="E10" i="7"/>
  <c r="H7" i="7"/>
  <c r="E7" i="7"/>
  <c r="H6" i="7"/>
  <c r="E6" i="7"/>
  <c r="H5" i="7"/>
  <c r="E5" i="7"/>
  <c r="H4" i="7"/>
  <c r="E4" i="7"/>
  <c r="H3" i="7"/>
  <c r="E3" i="7"/>
  <c r="H2" i="7"/>
  <c r="E2" i="7"/>
  <c r="N34" i="6"/>
  <c r="M34" i="6"/>
  <c r="L34" i="6"/>
  <c r="G34" i="6"/>
  <c r="K33" i="6"/>
  <c r="D33" i="6"/>
  <c r="K32" i="6"/>
  <c r="D32" i="6"/>
  <c r="K31" i="6"/>
  <c r="D31" i="6"/>
  <c r="K30" i="6"/>
  <c r="D30" i="6"/>
  <c r="K29" i="6"/>
  <c r="D29" i="6"/>
  <c r="K28" i="6"/>
  <c r="D28" i="6"/>
  <c r="K27" i="6"/>
  <c r="D27" i="6"/>
  <c r="K26" i="6"/>
  <c r="D26" i="6"/>
  <c r="K25" i="6"/>
  <c r="D25" i="6"/>
  <c r="K24" i="6"/>
  <c r="D24" i="6"/>
  <c r="D23" i="6"/>
  <c r="K22" i="6"/>
  <c r="D22" i="6"/>
  <c r="K21" i="6"/>
  <c r="D21" i="6"/>
  <c r="D20" i="6"/>
  <c r="K19" i="6"/>
  <c r="D19" i="6"/>
  <c r="K18" i="6"/>
  <c r="D18" i="6"/>
  <c r="K17" i="6"/>
  <c r="D17" i="6"/>
  <c r="K16" i="6"/>
  <c r="D16" i="6"/>
  <c r="K15" i="6"/>
  <c r="D15" i="6"/>
  <c r="K14" i="6"/>
  <c r="D14" i="6"/>
  <c r="K13" i="6"/>
  <c r="D13" i="6"/>
  <c r="K12" i="6"/>
  <c r="D12" i="6"/>
  <c r="K11" i="6"/>
  <c r="D11" i="6"/>
  <c r="K10" i="6"/>
  <c r="D10" i="6"/>
  <c r="K9" i="6"/>
  <c r="D9" i="6"/>
  <c r="K8" i="6"/>
  <c r="D8" i="6"/>
  <c r="K7" i="6"/>
  <c r="D7" i="6"/>
  <c r="K6" i="6"/>
  <c r="D6" i="6"/>
  <c r="K5" i="6"/>
  <c r="D5" i="6"/>
  <c r="K4" i="6"/>
  <c r="K34" i="6" s="1"/>
  <c r="D4" i="6"/>
  <c r="K3" i="6"/>
  <c r="D3" i="6"/>
  <c r="K2" i="6"/>
  <c r="D2" i="6"/>
  <c r="M36" i="5"/>
  <c r="L36" i="5"/>
  <c r="G36" i="5"/>
  <c r="O35" i="5"/>
  <c r="N35" i="5"/>
  <c r="K35" i="5"/>
  <c r="E35" i="5"/>
  <c r="D35" i="5"/>
  <c r="O34" i="5"/>
  <c r="N34" i="5"/>
  <c r="K34" i="5"/>
  <c r="E34" i="5"/>
  <c r="D34" i="5"/>
  <c r="O33" i="5"/>
  <c r="N33" i="5"/>
  <c r="K33" i="5"/>
  <c r="E33" i="5"/>
  <c r="D33" i="5"/>
  <c r="O32" i="5"/>
  <c r="N32" i="5"/>
  <c r="K32" i="5"/>
  <c r="E32" i="5"/>
  <c r="D32" i="5"/>
  <c r="O31" i="5"/>
  <c r="N31" i="5"/>
  <c r="K31" i="5"/>
  <c r="E31" i="5"/>
  <c r="D31" i="5"/>
  <c r="O30" i="5"/>
  <c r="K30" i="5"/>
  <c r="D30" i="5"/>
  <c r="O29" i="5"/>
  <c r="N29" i="5"/>
  <c r="K29" i="5"/>
  <c r="D29" i="5"/>
  <c r="O28" i="5"/>
  <c r="N28" i="5"/>
  <c r="K28" i="5"/>
  <c r="E28" i="5"/>
  <c r="D28" i="5"/>
  <c r="O27" i="5"/>
  <c r="N27" i="5"/>
  <c r="K27" i="5"/>
  <c r="E27" i="5"/>
  <c r="D27" i="5"/>
  <c r="O26" i="5"/>
  <c r="N26" i="5"/>
  <c r="K26" i="5"/>
  <c r="E26" i="5"/>
  <c r="D26" i="5"/>
  <c r="O25" i="5"/>
  <c r="N25" i="5"/>
  <c r="K25" i="5"/>
  <c r="E25" i="5"/>
  <c r="D25" i="5"/>
  <c r="O24" i="5"/>
  <c r="N24" i="5"/>
  <c r="K24" i="5"/>
  <c r="E24" i="5"/>
  <c r="D24" i="5"/>
  <c r="O23" i="5"/>
  <c r="N23" i="5"/>
  <c r="K23" i="5"/>
  <c r="E23" i="5"/>
  <c r="D23" i="5"/>
  <c r="O22" i="5"/>
  <c r="N22" i="5"/>
  <c r="K22" i="5"/>
  <c r="E22" i="5"/>
  <c r="D22" i="5"/>
  <c r="O21" i="5"/>
  <c r="N21" i="5"/>
  <c r="K21" i="5"/>
  <c r="E21" i="5"/>
  <c r="D21" i="5"/>
  <c r="O20" i="5"/>
  <c r="N20" i="5"/>
  <c r="K20" i="5"/>
  <c r="E20" i="5"/>
  <c r="D20" i="5"/>
  <c r="O19" i="5"/>
  <c r="N19" i="5"/>
  <c r="K19" i="5"/>
  <c r="D19" i="5"/>
  <c r="O18" i="5"/>
  <c r="N18" i="5"/>
  <c r="K18" i="5"/>
  <c r="E18" i="5"/>
  <c r="D18" i="5"/>
  <c r="O17" i="5"/>
  <c r="N17" i="5"/>
  <c r="K17" i="5"/>
  <c r="E17" i="5"/>
  <c r="D17" i="5"/>
  <c r="O16" i="5"/>
  <c r="N16" i="5"/>
  <c r="K16" i="5"/>
  <c r="E16" i="5"/>
  <c r="D16" i="5"/>
  <c r="O15" i="5"/>
  <c r="N15" i="5"/>
  <c r="K15" i="5"/>
  <c r="E15" i="5"/>
  <c r="D15" i="5"/>
  <c r="O14" i="5"/>
  <c r="N14" i="5"/>
  <c r="K14" i="5"/>
  <c r="E14" i="5"/>
  <c r="D14" i="5"/>
  <c r="O13" i="5"/>
  <c r="N13" i="5"/>
  <c r="K13" i="5"/>
  <c r="E13" i="5"/>
  <c r="D13" i="5"/>
  <c r="O12" i="5"/>
  <c r="N12" i="5"/>
  <c r="K12" i="5"/>
  <c r="E12" i="5"/>
  <c r="D12" i="5"/>
  <c r="O11" i="5"/>
  <c r="N11" i="5"/>
  <c r="K11" i="5"/>
  <c r="E11" i="5"/>
  <c r="D11" i="5"/>
  <c r="O10" i="5"/>
  <c r="N10" i="5"/>
  <c r="K10" i="5"/>
  <c r="D10" i="5"/>
  <c r="O9" i="5"/>
  <c r="N9" i="5"/>
  <c r="K9" i="5"/>
  <c r="E9" i="5"/>
  <c r="D9" i="5"/>
  <c r="O8" i="5"/>
  <c r="N8" i="5"/>
  <c r="K8" i="5"/>
  <c r="E8" i="5"/>
  <c r="D8" i="5"/>
  <c r="O7" i="5"/>
  <c r="N7" i="5"/>
  <c r="K7" i="5"/>
  <c r="E7" i="5"/>
  <c r="D7" i="5"/>
  <c r="O6" i="5"/>
  <c r="N6" i="5"/>
  <c r="K6" i="5"/>
  <c r="E6" i="5"/>
  <c r="D6" i="5"/>
  <c r="O5" i="5"/>
  <c r="N5" i="5"/>
  <c r="K5" i="5"/>
  <c r="E5" i="5"/>
  <c r="D5" i="5"/>
  <c r="O4" i="5"/>
  <c r="N4" i="5"/>
  <c r="K4" i="5"/>
  <c r="E4" i="5"/>
  <c r="D4" i="5"/>
  <c r="O3" i="5"/>
  <c r="N3" i="5"/>
  <c r="K3" i="5"/>
  <c r="E3" i="5"/>
  <c r="D3" i="5"/>
  <c r="O2" i="5"/>
  <c r="N2" i="5"/>
  <c r="N36" i="5" s="1"/>
  <c r="K2" i="5"/>
  <c r="K36" i="5" s="1"/>
  <c r="E2" i="5"/>
  <c r="D2" i="5"/>
  <c r="M32" i="4"/>
  <c r="L32" i="4"/>
  <c r="J32" i="4"/>
  <c r="H32" i="4"/>
  <c r="N31" i="4"/>
  <c r="M31" i="4"/>
  <c r="J31" i="4"/>
  <c r="E31" i="4"/>
  <c r="D31" i="4"/>
  <c r="N30" i="4"/>
  <c r="M30" i="4"/>
  <c r="J30" i="4"/>
  <c r="E30" i="4"/>
  <c r="D30" i="4"/>
  <c r="N29" i="4"/>
  <c r="M29" i="4"/>
  <c r="J29" i="4"/>
  <c r="E29" i="4"/>
  <c r="D29" i="4"/>
  <c r="N28" i="4"/>
  <c r="M28" i="4"/>
  <c r="J28" i="4"/>
  <c r="E28" i="4"/>
  <c r="D28" i="4"/>
  <c r="N27" i="4"/>
  <c r="M27" i="4"/>
  <c r="J27" i="4"/>
  <c r="E27" i="4"/>
  <c r="D27" i="4"/>
  <c r="N26" i="4"/>
  <c r="M26" i="4"/>
  <c r="J26" i="4"/>
  <c r="E26" i="4"/>
  <c r="D26" i="4"/>
  <c r="N25" i="4"/>
  <c r="M25" i="4"/>
  <c r="J25" i="4"/>
  <c r="E25" i="4"/>
  <c r="D25" i="4"/>
  <c r="N24" i="4"/>
  <c r="M24" i="4"/>
  <c r="J24" i="4"/>
  <c r="E24" i="4"/>
  <c r="D24" i="4"/>
  <c r="N23" i="4"/>
  <c r="M23" i="4"/>
  <c r="J23" i="4"/>
  <c r="E23" i="4"/>
  <c r="D23" i="4"/>
  <c r="N22" i="4"/>
  <c r="M22" i="4"/>
  <c r="J22" i="4"/>
  <c r="E22" i="4"/>
  <c r="D22" i="4"/>
  <c r="N21" i="4"/>
  <c r="M21" i="4"/>
  <c r="J21" i="4"/>
  <c r="E21" i="4"/>
  <c r="D21" i="4"/>
  <c r="N20" i="4"/>
  <c r="M20" i="4"/>
  <c r="J20" i="4"/>
  <c r="E20" i="4"/>
  <c r="D20" i="4"/>
  <c r="N19" i="4"/>
  <c r="M19" i="4"/>
  <c r="J19" i="4"/>
  <c r="E19" i="4"/>
  <c r="D19" i="4"/>
  <c r="N18" i="4"/>
  <c r="M18" i="4"/>
  <c r="J18" i="4"/>
  <c r="E18" i="4"/>
  <c r="D18" i="4"/>
  <c r="N17" i="4"/>
  <c r="M17" i="4"/>
  <c r="J17" i="4"/>
  <c r="E17" i="4"/>
  <c r="D17" i="4"/>
  <c r="N16" i="4"/>
  <c r="M16" i="4"/>
  <c r="J16" i="4"/>
  <c r="E16" i="4"/>
  <c r="D16" i="4"/>
  <c r="N15" i="4"/>
  <c r="M15" i="4"/>
  <c r="J15" i="4"/>
  <c r="E15" i="4"/>
  <c r="D15" i="4"/>
  <c r="N14" i="4"/>
  <c r="M14" i="4"/>
  <c r="J14" i="4"/>
  <c r="E14" i="4"/>
  <c r="D14" i="4"/>
  <c r="N13" i="4"/>
  <c r="M13" i="4"/>
  <c r="J13" i="4"/>
  <c r="E13" i="4"/>
  <c r="D13" i="4"/>
  <c r="N12" i="4"/>
  <c r="M12" i="4"/>
  <c r="J12" i="4"/>
  <c r="E12" i="4"/>
  <c r="D12" i="4"/>
  <c r="N11" i="4"/>
  <c r="M11" i="4"/>
  <c r="J11" i="4"/>
  <c r="E11" i="4"/>
  <c r="D11" i="4"/>
  <c r="N10" i="4"/>
  <c r="M10" i="4"/>
  <c r="J10" i="4"/>
  <c r="E10" i="4"/>
  <c r="D10" i="4"/>
  <c r="N9" i="4"/>
  <c r="M9" i="4"/>
  <c r="J9" i="4"/>
  <c r="E9" i="4"/>
  <c r="D9" i="4"/>
  <c r="N8" i="4"/>
  <c r="M8" i="4"/>
  <c r="J8" i="4"/>
  <c r="E8" i="4"/>
  <c r="D8" i="4"/>
  <c r="N7" i="4"/>
  <c r="M7" i="4"/>
  <c r="J7" i="4"/>
  <c r="E7" i="4"/>
  <c r="D7" i="4"/>
  <c r="N6" i="4"/>
  <c r="M6" i="4"/>
  <c r="J6" i="4"/>
  <c r="E6" i="4"/>
  <c r="D6" i="4"/>
  <c r="N5" i="4"/>
  <c r="M5" i="4"/>
  <c r="J5" i="4"/>
  <c r="E5" i="4"/>
  <c r="D5" i="4"/>
  <c r="N4" i="4"/>
  <c r="M4" i="4"/>
  <c r="J4" i="4"/>
  <c r="E4" i="4"/>
  <c r="D4" i="4"/>
  <c r="N3" i="4"/>
  <c r="M3" i="4"/>
  <c r="J3" i="4"/>
  <c r="E3" i="4"/>
  <c r="D3" i="4"/>
  <c r="N2" i="4"/>
  <c r="M2" i="4"/>
  <c r="J2" i="4"/>
  <c r="E2" i="4"/>
  <c r="D2" i="4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4" i="3"/>
  <c r="K3" i="3"/>
  <c r="K2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3" i="3" l="1"/>
  <c r="M4" i="3"/>
  <c r="M5" i="3"/>
  <c r="M24" i="3"/>
  <c r="M2" i="3"/>
  <c r="H17" i="3"/>
  <c r="I17" i="3" s="1"/>
  <c r="I15" i="3"/>
  <c r="F25" i="3"/>
  <c r="I23" i="3"/>
  <c r="I22" i="3"/>
  <c r="I21" i="3"/>
  <c r="I19" i="3"/>
  <c r="I16" i="3"/>
  <c r="I18" i="3"/>
  <c r="I20" i="3"/>
  <c r="I14" i="3"/>
  <c r="I13" i="3"/>
  <c r="I10" i="3"/>
  <c r="I7" i="3"/>
  <c r="I2" i="3"/>
  <c r="I6" i="3"/>
  <c r="I9" i="3"/>
  <c r="I25" i="3" l="1"/>
</calcChain>
</file>

<file path=xl/sharedStrings.xml><?xml version="1.0" encoding="utf-8"?>
<sst xmlns="http://schemas.openxmlformats.org/spreadsheetml/2006/main" count="216" uniqueCount="172">
  <si>
    <t>Prize</t>
  </si>
  <si>
    <t>Entry Start</t>
  </si>
  <si>
    <t>Entry Deadline</t>
  </si>
  <si>
    <t>Drawing Date</t>
  </si>
  <si>
    <t>Tier</t>
  </si>
  <si>
    <t>Number of Prizes</t>
  </si>
  <si>
    <t>Value per Prize</t>
  </si>
  <si>
    <t>Total Drawing Value</t>
  </si>
  <si>
    <t>Entries</t>
  </si>
  <si>
    <t>Uniques</t>
  </si>
  <si>
    <t>$100 Cash - November 2023</t>
  </si>
  <si>
    <t>Carolina Women's Basketball Tickets</t>
  </si>
  <si>
    <t>Carolina Men's Basketball Tickets</t>
  </si>
  <si>
    <t>Clemson Men's Basketball Tickets</t>
  </si>
  <si>
    <t>$10,000 Cash - January 2024</t>
  </si>
  <si>
    <t>$2,024 Cash - January 2024</t>
  </si>
  <si>
    <t>Apple Tech Package</t>
  </si>
  <si>
    <t>$827+taxes</t>
  </si>
  <si>
    <t>$25,000 Cash - February 2024</t>
  </si>
  <si>
    <t>$500 Cash - February 2024</t>
  </si>
  <si>
    <t>Carolina Baseball Tickets</t>
  </si>
  <si>
    <t>$1,200+taxes</t>
  </si>
  <si>
    <t>Clemson Baseball Tickets</t>
  </si>
  <si>
    <t>$800+taxes</t>
  </si>
  <si>
    <t>$10,000 Cash - February 2024</t>
  </si>
  <si>
    <t>$500 Cash - February 2024 - 2</t>
  </si>
  <si>
    <t>RBC Heritage Tickets 2024</t>
  </si>
  <si>
    <t>$500 Cash - March 2024</t>
  </si>
  <si>
    <t>Darlington Tickets 2024</t>
  </si>
  <si>
    <t>$10,000 Cash - April 2024</t>
  </si>
  <si>
    <t>$100 Cash - April 2024</t>
  </si>
  <si>
    <t>$25,000 Cash - May 2024</t>
  </si>
  <si>
    <t>$500 Cash - May 2024</t>
  </si>
  <si>
    <t>$10,000 Cash - June 2024</t>
  </si>
  <si>
    <t>$500 Cash - June 2024</t>
  </si>
  <si>
    <t>Totals:</t>
  </si>
  <si>
    <t>Coins per Entry</t>
  </si>
  <si>
    <t>Total Coins</t>
  </si>
  <si>
    <t>Days to Enter</t>
  </si>
  <si>
    <t>Coins Spent</t>
  </si>
  <si>
    <t>Avg Entries</t>
  </si>
  <si>
    <t>$1,000 Cash - August 2024</t>
  </si>
  <si>
    <t>$25,000 Cash - September 2024</t>
  </si>
  <si>
    <t>Liverpool/Manchester Tickets 2024</t>
  </si>
  <si>
    <t>Carolina Football 2024</t>
  </si>
  <si>
    <t xml:space="preserve">Clemson Football 2024  </t>
  </si>
  <si>
    <t>$500 Cash - September 2024</t>
  </si>
  <si>
    <t>$5,000 Cash  - October 2024</t>
  </si>
  <si>
    <t>Apple Tech Bundle 2024</t>
  </si>
  <si>
    <t>$500 Cash - October 2024</t>
  </si>
  <si>
    <t>$10,000 Cash  - December 2024</t>
  </si>
  <si>
    <t>$500 Cash - November 2024</t>
  </si>
  <si>
    <t>Blackstone Griddle Bundle 2024</t>
  </si>
  <si>
    <t>Carolina Women's Basketball 2024</t>
  </si>
  <si>
    <t>Carolina Men's Basketball 2024</t>
  </si>
  <si>
    <t>Clemson Men's Basketball 2024</t>
  </si>
  <si>
    <t>$500 Cash - December 2024</t>
  </si>
  <si>
    <t>$2,025 Cash - January 2025</t>
  </si>
  <si>
    <t>Ultimate Hawaiian Big Island Blast!</t>
  </si>
  <si>
    <t>$25,000 Cash - February 2025</t>
  </si>
  <si>
    <t>Carolina Baseball 2025</t>
  </si>
  <si>
    <t>Clemson Baseball 2025</t>
  </si>
  <si>
    <t>Apple Tech Bundle 2025</t>
  </si>
  <si>
    <t>$333 Cash - March 2025</t>
  </si>
  <si>
    <t>RBC Heritage 2025</t>
  </si>
  <si>
    <t>$10,000 Cash - April 2025</t>
  </si>
  <si>
    <t>$1,000 Cash - April 2025</t>
  </si>
  <si>
    <t>Carolina Country Music Festival Tickets</t>
  </si>
  <si>
    <t>$5,000 Cash - May 2025</t>
  </si>
  <si>
    <t>$25,000 Cash - June 2025</t>
  </si>
  <si>
    <t>$500 Cash - June 2025</t>
  </si>
  <si>
    <t>Prize Name (SG)</t>
  </si>
  <si>
    <t>Prize ID (SG)</t>
  </si>
  <si>
    <t>Value</t>
  </si>
  <si>
    <t>Carolina Football 2025</t>
  </si>
  <si>
    <t>Clemson Football 2025</t>
  </si>
  <si>
    <t>$500 Cash - July 2025</t>
  </si>
  <si>
    <t>$25,000 Cash - September 2025</t>
  </si>
  <si>
    <t>Apple Bundle 2025</t>
  </si>
  <si>
    <t>$500 Cash - August 2025</t>
  </si>
  <si>
    <t>Field &amp; Stream Music Fest VIP Tickets</t>
  </si>
  <si>
    <t>$500 Cash - September 2025</t>
  </si>
  <si>
    <t>$1,000 Cash - October 2025</t>
  </si>
  <si>
    <t>$500 Cash - October 2025</t>
  </si>
  <si>
    <t>$25,000 Cash - December 2025</t>
  </si>
  <si>
    <t>Home Entertainment Bundle</t>
  </si>
  <si>
    <t>$500 Cash - November 2025</t>
  </si>
  <si>
    <t>Carolina Men's Basketball - 2025</t>
  </si>
  <si>
    <t>Carolina Women's Basketball - 2025</t>
  </si>
  <si>
    <t>Clemson Men's Basketball - 2025</t>
  </si>
  <si>
    <t>$5,000 Cash - January 2026</t>
  </si>
  <si>
    <t>$500 Cash - December 2025</t>
  </si>
  <si>
    <t>$500 Cash - January 2026</t>
  </si>
  <si>
    <t>Carolina Baseball - 2026</t>
  </si>
  <si>
    <t>Clemson Baseball - 2026</t>
  </si>
  <si>
    <t>$25,000 Cash - March 2026</t>
  </si>
  <si>
    <t>Key West Vacation - 2026</t>
  </si>
  <si>
    <t>$1,000 Cash - March 2026</t>
  </si>
  <si>
    <t>$500 Cash - February 2026</t>
  </si>
  <si>
    <t>RBC Heritage - 2026</t>
  </si>
  <si>
    <t>$500 Cash - March 2026</t>
  </si>
  <si>
    <t>Carolina Country Music Festival - 2026</t>
  </si>
  <si>
    <t>NASCAR Powerball - The Chase</t>
  </si>
  <si>
    <t>$500 Cash - April 2026</t>
  </si>
  <si>
    <t>Summer Beach Bundle</t>
  </si>
  <si>
    <t>$25,000 Cash - June 2026</t>
  </si>
  <si>
    <t>$5,000 Cash - June 2026</t>
  </si>
  <si>
    <t>$500 Cash - June 2026</t>
  </si>
  <si>
    <t>$500 Cash - July 2026</t>
  </si>
  <si>
    <t>Clemson Football 2026</t>
  </si>
  <si>
    <t>Clemson Football Season Tickets - 2026</t>
  </si>
  <si>
    <t>$500 Cash - August 2026</t>
  </si>
  <si>
    <t xml:space="preserve">Tailgate Bundle </t>
  </si>
  <si>
    <t>Tailgate Bundle</t>
  </si>
  <si>
    <t>$500 Cash - September 2026</t>
  </si>
  <si>
    <t>$25,000 Cash - September 2026</t>
  </si>
  <si>
    <t>$500 Cash - October 2026</t>
  </si>
  <si>
    <t xml:space="preserve">E-Bike Bundle </t>
  </si>
  <si>
    <t>$500 Cash - November 2026</t>
  </si>
  <si>
    <t>$1,000 Cash -November 2026</t>
  </si>
  <si>
    <t>$25,000 Cash - December 2026</t>
  </si>
  <si>
    <t>$500 Cash - December 2026</t>
  </si>
  <si>
    <t xml:space="preserve">Choose Your Own Vacation </t>
  </si>
  <si>
    <t>$250 Cash - January 2027</t>
  </si>
  <si>
    <t>$2,500 Cash - January 2027</t>
  </si>
  <si>
    <t>$25,000 Cash - February 2027</t>
  </si>
  <si>
    <t>$250 Cash - February 2027</t>
  </si>
  <si>
    <t>$2,500 Cash - February 2027</t>
  </si>
  <si>
    <t>RBC Heritage - 2027</t>
  </si>
  <si>
    <t>$250 Cash - March 2027</t>
  </si>
  <si>
    <t>$2,500 Cash - March 2027</t>
  </si>
  <si>
    <t xml:space="preserve">PlayStation 5 Pro </t>
  </si>
  <si>
    <t>$25,000 Cash- May 2027</t>
  </si>
  <si>
    <t>NASCAR Powerball</t>
  </si>
  <si>
    <t>$250 Cash - April 2027</t>
  </si>
  <si>
    <t>Summer Paddleboarding Bundle</t>
  </si>
  <si>
    <t>$2,500 Cash - April 2027</t>
  </si>
  <si>
    <t>$250 Cash - May 2027</t>
  </si>
  <si>
    <t>$2,500 Cash - May 2027</t>
  </si>
  <si>
    <t>$5,000 Cash - June 2027</t>
  </si>
  <si>
    <t>$250 Cash - June 2027</t>
  </si>
  <si>
    <t>$2,500 Cash - June 2027</t>
  </si>
  <si>
    <t>Name</t>
  </si>
  <si>
    <t>Remove from Site</t>
  </si>
  <si>
    <t>Prizes</t>
  </si>
  <si>
    <t>Unique Players</t>
  </si>
  <si>
    <t>Expanded Entries</t>
  </si>
  <si>
    <t>The Rolling Jackpot #1</t>
  </si>
  <si>
    <t>The Rolling Jackpot #2</t>
  </si>
  <si>
    <t>The Rolling Jackpot #3</t>
  </si>
  <si>
    <t>The Rolling Jackpot #4</t>
  </si>
  <si>
    <t>Gemstone</t>
  </si>
  <si>
    <t>Monopoly</t>
  </si>
  <si>
    <t>Money Vault Multiplier</t>
  </si>
  <si>
    <t>$1,000,000 Money Maker</t>
  </si>
  <si>
    <t>Carolina Jackpot 1573</t>
  </si>
  <si>
    <t>Clemson Jackpot 1574</t>
  </si>
  <si>
    <t>Gold Rush Family</t>
  </si>
  <si>
    <t>NASCAR Powerball Playoff Promotion</t>
  </si>
  <si>
    <t>Royal Millions</t>
  </si>
  <si>
    <t>Magnificent Millions</t>
  </si>
  <si>
    <t>The Big $pin</t>
  </si>
  <si>
    <t>Poker Night</t>
  </si>
  <si>
    <t>Carolina Jackpot 1631</t>
  </si>
  <si>
    <t>Clemson Jackpot 1632</t>
  </si>
  <si>
    <t>Jurassic Park</t>
  </si>
  <si>
    <t>Magic 8 Ball</t>
  </si>
  <si>
    <t>Million Dollar Mania</t>
  </si>
  <si>
    <t>Star Power</t>
  </si>
  <si>
    <t>My Money Maker</t>
  </si>
  <si>
    <t>Millionaire Bonus</t>
  </si>
  <si>
    <t>The Price is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</si>
</sst>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[$-F800]dddd\,\ mmmm\ dd\,\ yyyy"/>
    <numFmt numFmtId="167" formatCode="&quot;$&quot;#,##0.00"/>
    <numFmt numFmtId="168" formatCode="_(* #,##0.00000_);_(* \(#,##0.00000\);_(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65" fontId="0" fillId="0" borderId="0" xfId="0" applyNumberFormat="1"/>
    <xf numFmtId="0" fontId="6" fillId="3" borderId="1" xfId="0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44" fontId="6" fillId="3" borderId="1" xfId="2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" fontId="7" fillId="0" borderId="1" xfId="0" applyNumberFormat="1" applyFont="1" applyBorder="1"/>
    <xf numFmtId="167" fontId="7" fillId="0" borderId="1" xfId="2" applyNumberFormat="1" applyFont="1" applyFill="1" applyBorder="1"/>
    <xf numFmtId="165" fontId="0" fillId="0" borderId="1" xfId="1" applyNumberFormat="1" applyFont="1" applyBorder="1"/>
    <xf numFmtId="165" fontId="7" fillId="0" borderId="1" xfId="1" applyNumberFormat="1" applyFont="1" applyFill="1" applyBorder="1"/>
    <xf numFmtId="43" fontId="7" fillId="0" borderId="6" xfId="1" applyFont="1" applyFill="1" applyBorder="1"/>
    <xf numFmtId="0" fontId="0" fillId="0" borderId="1" xfId="0" applyBorder="1"/>
    <xf numFmtId="167" fontId="7" fillId="0" borderId="1" xfId="2" applyNumberFormat="1" applyFont="1" applyBorder="1"/>
    <xf numFmtId="165" fontId="0" fillId="0" borderId="1" xfId="1" applyNumberFormat="1" applyFont="1" applyFill="1" applyBorder="1"/>
    <xf numFmtId="6" fontId="7" fillId="0" borderId="1" xfId="0" applyNumberFormat="1" applyFont="1" applyBorder="1"/>
    <xf numFmtId="0" fontId="7" fillId="0" borderId="1" xfId="0" applyFont="1" applyBorder="1" applyAlignment="1">
      <alignment wrapText="1"/>
    </xf>
    <xf numFmtId="167" fontId="7" fillId="0" borderId="3" xfId="2" applyNumberFormat="1" applyFont="1" applyFill="1" applyBorder="1"/>
    <xf numFmtId="165" fontId="0" fillId="0" borderId="3" xfId="1" applyNumberFormat="1" applyFont="1" applyBorder="1"/>
    <xf numFmtId="167" fontId="7" fillId="0" borderId="6" xfId="2" applyNumberFormat="1" applyFont="1" applyFill="1" applyBorder="1"/>
    <xf numFmtId="167" fontId="7" fillId="0" borderId="7" xfId="2" applyNumberFormat="1" applyFont="1" applyFill="1" applyBorder="1"/>
    <xf numFmtId="165" fontId="0" fillId="0" borderId="7" xfId="1" applyNumberFormat="1" applyFont="1" applyBorder="1"/>
    <xf numFmtId="166" fontId="0" fillId="0" borderId="0" xfId="0" applyNumberFormat="1"/>
    <xf numFmtId="167" fontId="0" fillId="0" borderId="0" xfId="2" applyNumberFormat="1" applyFont="1" applyBorder="1"/>
    <xf numFmtId="165" fontId="0" fillId="0" borderId="0" xfId="1" applyNumberFormat="1" applyFont="1" applyBorder="1"/>
    <xf numFmtId="2" fontId="0" fillId="0" borderId="0" xfId="0" applyNumberFormat="1"/>
    <xf numFmtId="44" fontId="0" fillId="0" borderId="0" xfId="2" applyFont="1"/>
    <xf numFmtId="49" fontId="6" fillId="3" borderId="3" xfId="0" applyNumberFormat="1" applyFont="1" applyFill="1" applyBorder="1" applyAlignment="1">
      <alignment horizontal="center" vertical="center" wrapText="1"/>
    </xf>
    <xf numFmtId="166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2" applyFont="1" applyFill="1" applyBorder="1" applyAlignment="1">
      <alignment horizontal="center" vertical="center" wrapText="1"/>
    </xf>
    <xf numFmtId="49" fontId="7" fillId="0" borderId="7" xfId="0" applyNumberFormat="1" applyFont="1" applyBorder="1"/>
    <xf numFmtId="166" fontId="7" fillId="0" borderId="7" xfId="0" applyNumberFormat="1" applyFont="1" applyBorder="1"/>
    <xf numFmtId="1" fontId="7" fillId="0" borderId="7" xfId="0" applyNumberFormat="1" applyFont="1" applyBorder="1"/>
    <xf numFmtId="0" fontId="7" fillId="0" borderId="7" xfId="0" applyFont="1" applyBorder="1"/>
    <xf numFmtId="167" fontId="7" fillId="4" borderId="7" xfId="2" applyNumberFormat="1" applyFont="1" applyFill="1" applyBorder="1"/>
    <xf numFmtId="165" fontId="7" fillId="0" borderId="7" xfId="1" applyNumberFormat="1" applyFont="1" applyFill="1" applyBorder="1" applyAlignment="1">
      <alignment horizontal="right"/>
    </xf>
    <xf numFmtId="43" fontId="7" fillId="0" borderId="7" xfId="1" applyFont="1" applyFill="1" applyBorder="1" applyAlignment="1">
      <alignment horizontal="right"/>
    </xf>
    <xf numFmtId="0" fontId="0" fillId="0" borderId="7" xfId="0" applyBorder="1"/>
    <xf numFmtId="165" fontId="0" fillId="0" borderId="7" xfId="1" applyNumberFormat="1" applyFont="1" applyFill="1" applyBorder="1" applyAlignment="1">
      <alignment horizontal="right"/>
    </xf>
    <xf numFmtId="166" fontId="7" fillId="0" borderId="7" xfId="0" applyNumberFormat="1" applyFont="1" applyBorder="1" applyAlignment="1">
      <alignment horizontal="right"/>
    </xf>
    <xf numFmtId="49" fontId="0" fillId="0" borderId="7" xfId="0" applyNumberFormat="1" applyBorder="1"/>
    <xf numFmtId="166" fontId="0" fillId="0" borderId="7" xfId="0" applyNumberFormat="1" applyBorder="1"/>
    <xf numFmtId="49" fontId="7" fillId="0" borderId="7" xfId="0" applyNumberFormat="1" applyFont="1" applyBorder="1" applyAlignment="1">
      <alignment wrapText="1"/>
    </xf>
    <xf numFmtId="1" fontId="7" fillId="5" borderId="7" xfId="0" applyNumberFormat="1" applyFont="1" applyFill="1" applyBorder="1"/>
    <xf numFmtId="0" fontId="0" fillId="5" borderId="0" xfId="0" applyFill="1"/>
    <xf numFmtId="6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6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7" fontId="7" fillId="0" borderId="8" xfId="2" applyNumberFormat="1" applyFont="1" applyFill="1" applyBorder="1"/>
    <xf numFmtId="0" fontId="0" fillId="0" borderId="9" xfId="0" applyBorder="1"/>
    <xf numFmtId="167" fontId="7" fillId="0" borderId="9" xfId="2" applyNumberFormat="1" applyFont="1" applyFill="1" applyBorder="1"/>
    <xf numFmtId="49" fontId="0" fillId="0" borderId="0" xfId="0" applyNumberFormat="1"/>
    <xf numFmtId="0" fontId="7" fillId="0" borderId="0" xfId="0" applyFont="1"/>
    <xf numFmtId="167" fontId="7" fillId="0" borderId="0" xfId="2" applyNumberFormat="1" applyFont="1" applyBorder="1"/>
    <xf numFmtId="44" fontId="0" fillId="0" borderId="0" xfId="2" applyFont="1" applyBorder="1"/>
    <xf numFmtId="0" fontId="0" fillId="6" borderId="0" xfId="0" applyFill="1"/>
    <xf numFmtId="6" fontId="0" fillId="0" borderId="7" xfId="0" applyNumberFormat="1" applyBorder="1"/>
    <xf numFmtId="0" fontId="0" fillId="0" borderId="0" xfId="0" applyAlignment="1">
      <alignment horizontal="right"/>
    </xf>
    <xf numFmtId="167" fontId="0" fillId="0" borderId="0" xfId="2" applyNumberFormat="1" applyFont="1" applyFill="1" applyBorder="1"/>
    <xf numFmtId="0" fontId="0" fillId="0" borderId="7" xfId="0" applyBorder="1" applyAlignment="1">
      <alignment wrapText="1"/>
    </xf>
    <xf numFmtId="6" fontId="7" fillId="0" borderId="7" xfId="0" applyNumberFormat="1" applyFont="1" applyBorder="1"/>
    <xf numFmtId="49" fontId="7" fillId="5" borderId="7" xfId="0" applyNumberFormat="1" applyFont="1" applyFill="1" applyBorder="1"/>
    <xf numFmtId="166" fontId="7" fillId="5" borderId="7" xfId="0" applyNumberFormat="1" applyFont="1" applyFill="1" applyBorder="1"/>
    <xf numFmtId="0" fontId="7" fillId="5" borderId="7" xfId="0" applyFont="1" applyFill="1" applyBorder="1"/>
    <xf numFmtId="49" fontId="7" fillId="0" borderId="10" xfId="0" applyNumberFormat="1" applyFont="1" applyBorder="1"/>
    <xf numFmtId="166" fontId="7" fillId="0" borderId="10" xfId="0" applyNumberFormat="1" applyFont="1" applyBorder="1"/>
    <xf numFmtId="1" fontId="7" fillId="0" borderId="10" xfId="0" applyNumberFormat="1" applyFont="1" applyBorder="1"/>
    <xf numFmtId="0" fontId="7" fillId="0" borderId="10" xfId="0" applyFont="1" applyBorder="1"/>
    <xf numFmtId="167" fontId="7" fillId="0" borderId="10" xfId="2" applyNumberFormat="1" applyFont="1" applyFill="1" applyBorder="1"/>
    <xf numFmtId="165" fontId="0" fillId="0" borderId="10" xfId="1" applyNumberFormat="1" applyFont="1" applyFill="1" applyBorder="1" applyAlignment="1">
      <alignment horizontal="right"/>
    </xf>
    <xf numFmtId="0" fontId="5" fillId="0" borderId="0" xfId="0" applyFont="1"/>
    <xf numFmtId="49" fontId="7" fillId="0" borderId="11" xfId="0" applyNumberFormat="1" applyFont="1" applyBorder="1"/>
    <xf numFmtId="166" fontId="7" fillId="0" borderId="11" xfId="0" applyNumberFormat="1" applyFont="1" applyBorder="1"/>
    <xf numFmtId="1" fontId="7" fillId="0" borderId="11" xfId="0" applyNumberFormat="1" applyFont="1" applyBorder="1"/>
    <xf numFmtId="0" fontId="0" fillId="0" borderId="11" xfId="0" applyBorder="1"/>
    <xf numFmtId="0" fontId="7" fillId="0" borderId="11" xfId="0" applyFont="1" applyBorder="1"/>
    <xf numFmtId="167" fontId="7" fillId="0" borderId="11" xfId="2" applyNumberFormat="1" applyFont="1" applyFill="1" applyBorder="1"/>
    <xf numFmtId="165" fontId="0" fillId="0" borderId="11" xfId="1" applyNumberFormat="1" applyFont="1" applyFill="1" applyBorder="1" applyAlignment="1">
      <alignment horizontal="right"/>
    </xf>
    <xf numFmtId="49" fontId="8" fillId="0" borderId="7" xfId="0" applyNumberFormat="1" applyFont="1" applyBorder="1"/>
    <xf numFmtId="167" fontId="0" fillId="0" borderId="7" xfId="2" applyNumberFormat="1" applyFont="1" applyFill="1" applyBorder="1"/>
    <xf numFmtId="0" fontId="7" fillId="0" borderId="12" xfId="0" applyFont="1" applyBorder="1"/>
    <xf numFmtId="167" fontId="7" fillId="0" borderId="0" xfId="2" applyNumberFormat="1" applyFont="1" applyFill="1" applyBorder="1"/>
    <xf numFmtId="165" fontId="0" fillId="0" borderId="0" xfId="1" applyNumberFormat="1" applyFont="1" applyFill="1" applyBorder="1"/>
    <xf numFmtId="44" fontId="0" fillId="0" borderId="0" xfId="2" applyFont="1" applyFill="1" applyBorder="1"/>
    <xf numFmtId="44" fontId="0" fillId="0" borderId="0" xfId="2" applyFont="1" applyFill="1"/>
    <xf numFmtId="164" fontId="6" fillId="3" borderId="3" xfId="2" applyNumberFormat="1" applyFont="1" applyFill="1" applyBorder="1" applyAlignment="1">
      <alignment horizontal="center" vertical="center" wrapText="1"/>
    </xf>
    <xf numFmtId="164" fontId="6" fillId="3" borderId="4" xfId="2" applyNumberFormat="1" applyFont="1" applyFill="1" applyBorder="1" applyAlignment="1">
      <alignment horizontal="center" vertical="center" wrapText="1"/>
    </xf>
    <xf numFmtId="165" fontId="6" fillId="3" borderId="4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vertical="center"/>
    </xf>
    <xf numFmtId="164" fontId="0" fillId="0" borderId="1" xfId="2" applyNumberFormat="1" applyFont="1" applyBorder="1"/>
    <xf numFmtId="164" fontId="0" fillId="0" borderId="1" xfId="2" applyNumberFormat="1" applyFont="1" applyBorder="1" applyAlignment="1">
      <alignment vertical="center"/>
    </xf>
    <xf numFmtId="0" fontId="0" fillId="0" borderId="0" xfId="0" applyAlignment="1">
      <alignment vertical="center"/>
    </xf>
    <xf numFmtId="168" fontId="0" fillId="0" borderId="0" xfId="0" applyNumberFormat="1"/>
    <xf numFmtId="14" fontId="0" fillId="0" borderId="7" xfId="0" applyNumberFormat="1" applyBorder="1"/>
    <xf numFmtId="164" fontId="0" fillId="0" borderId="7" xfId="2" applyNumberFormat="1" applyFont="1" applyBorder="1"/>
    <xf numFmtId="0" fontId="0" fillId="0" borderId="3" xfId="0" applyBorder="1" applyAlignment="1">
      <alignment horizontal="left"/>
    </xf>
    <xf numFmtId="14" fontId="0" fillId="0" borderId="3" xfId="0" applyNumberFormat="1" applyBorder="1"/>
    <xf numFmtId="0" fontId="0" fillId="0" borderId="3" xfId="0" applyBorder="1" applyAlignment="1">
      <alignment vertical="center"/>
    </xf>
    <xf numFmtId="164" fontId="0" fillId="0" borderId="3" xfId="2" applyNumberFormat="1" applyFont="1" applyBorder="1"/>
    <xf numFmtId="165" fontId="0" fillId="0" borderId="3" xfId="1" applyNumberFormat="1" applyFont="1" applyFill="1" applyBorder="1"/>
    <xf numFmtId="0" fontId="0" fillId="0" borderId="3" xfId="0" applyBorder="1"/>
    <xf numFmtId="0" fontId="0" fillId="0" borderId="8" xfId="0" applyBorder="1"/>
    <xf numFmtId="14" fontId="0" fillId="0" borderId="8" xfId="0" applyNumberFormat="1" applyBorder="1"/>
    <xf numFmtId="164" fontId="0" fillId="0" borderId="8" xfId="2" applyNumberFormat="1" applyFont="1" applyBorder="1"/>
    <xf numFmtId="164" fontId="0" fillId="0" borderId="14" xfId="2" applyNumberFormat="1" applyFont="1" applyBorder="1"/>
    <xf numFmtId="165" fontId="0" fillId="0" borderId="8" xfId="1" applyNumberFormat="1" applyFont="1" applyBorder="1"/>
    <xf numFmtId="0" fontId="0" fillId="0" borderId="7" xfId="0" applyBorder="1" applyAlignment="1">
      <alignment horizontal="left"/>
    </xf>
    <xf numFmtId="164" fontId="0" fillId="0" borderId="0" xfId="2" applyNumberFormat="1" applyFont="1"/>
    <xf numFmtId="165" fontId="0" fillId="0" borderId="0" xfId="1" applyNumberFormat="1" applyFont="1"/>
    <xf numFmtId="165" fontId="0" fillId="0" borderId="3" xfId="1" applyNumberFormat="1" applyFont="1" applyBorder="1" applyAlignment="1">
      <alignment vertical="center"/>
    </xf>
    <xf numFmtId="165" fontId="0" fillId="0" borderId="4" xfId="1" applyNumberFormat="1" applyFont="1" applyBorder="1" applyAlignment="1">
      <alignment vertical="center"/>
    </xf>
    <xf numFmtId="165" fontId="0" fillId="0" borderId="13" xfId="1" applyNumberFormat="1" applyFont="1" applyBorder="1" applyAlignment="1">
      <alignment vertical="center"/>
    </xf>
    <xf numFmtId="165" fontId="0" fillId="0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vertical="center"/>
    </xf>
    <xf numFmtId="164" fontId="0" fillId="0" borderId="1" xfId="2" applyNumberFormat="1" applyFont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F6EA-3C59-4DD9-9E65-DABCC68A8528}">
  <sheetPr>
    <pageSetUpPr fitToPage="1"/>
  </sheetPr>
  <dimension ref="A1:M25"/>
  <sheetViews>
    <sheetView tabSelected="1" workbookViewId="0">
      <selection activeCell="K6" sqref="K6"/>
    </sheetView>
  </sheetViews>
  <sheetFormatPr defaultRowHeight="15.75" x14ac:dyDescent="0.25"/>
  <cols>
    <col min="1" max="1" width="35.5703125" style="1" bestFit="1" customWidth="1"/>
    <col min="2" max="4" width="13.5703125" style="1" customWidth="1"/>
    <col min="5" max="5" width="9.140625" style="1" customWidth="1"/>
    <col min="6" max="7" width="10.85546875" style="1" customWidth="1"/>
    <col min="8" max="9" width="13.5703125" style="1" customWidth="1"/>
    <col min="10" max="10" width="12.42578125" bestFit="1" customWidth="1"/>
    <col min="11" max="11" width="12.42578125" customWidth="1"/>
    <col min="12" max="12" width="9.5703125" bestFit="1" customWidth="1"/>
    <col min="13" max="13" width="11.5703125" bestFit="1" customWidth="1"/>
  </cols>
  <sheetData>
    <row r="1" spans="1:13" ht="47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36</v>
      </c>
      <c r="H1" s="4" t="s">
        <v>6</v>
      </c>
      <c r="I1" s="4" t="s">
        <v>7</v>
      </c>
      <c r="J1" s="4" t="s">
        <v>8</v>
      </c>
      <c r="K1" s="4" t="s">
        <v>37</v>
      </c>
      <c r="L1" s="4" t="s">
        <v>9</v>
      </c>
    </row>
    <row r="2" spans="1:13" x14ac:dyDescent="0.25">
      <c r="A2" s="5" t="s">
        <v>10</v>
      </c>
      <c r="B2" s="6">
        <v>45216</v>
      </c>
      <c r="C2" s="6">
        <v>45259</v>
      </c>
      <c r="D2" s="6">
        <v>45260</v>
      </c>
      <c r="E2" s="5">
        <v>3</v>
      </c>
      <c r="F2" s="5">
        <v>100</v>
      </c>
      <c r="G2" s="5">
        <v>10</v>
      </c>
      <c r="H2" s="7">
        <v>100</v>
      </c>
      <c r="I2" s="7">
        <f>H2*F2</f>
        <v>10000</v>
      </c>
      <c r="J2" s="12">
        <v>302793</v>
      </c>
      <c r="K2" s="12">
        <f>J2*G2</f>
        <v>3027930</v>
      </c>
      <c r="L2" s="12">
        <v>120924</v>
      </c>
      <c r="M2" s="21">
        <f>J2*G2</f>
        <v>3027930</v>
      </c>
    </row>
    <row r="3" spans="1:13" x14ac:dyDescent="0.25">
      <c r="A3" s="5" t="s">
        <v>11</v>
      </c>
      <c r="B3" s="6">
        <v>45243</v>
      </c>
      <c r="C3" s="6">
        <v>45266</v>
      </c>
      <c r="D3" s="6">
        <v>45267</v>
      </c>
      <c r="E3" s="5">
        <v>3</v>
      </c>
      <c r="F3" s="5">
        <v>1</v>
      </c>
      <c r="G3" s="5">
        <v>15</v>
      </c>
      <c r="H3" s="7">
        <v>963</v>
      </c>
      <c r="I3" s="7"/>
      <c r="J3" s="12">
        <v>12183</v>
      </c>
      <c r="K3" s="12">
        <f>J3*G3</f>
        <v>182745</v>
      </c>
      <c r="L3" s="12">
        <v>160064</v>
      </c>
      <c r="M3" s="21">
        <f t="shared" ref="M3:M24" si="0">J3*G3</f>
        <v>182745</v>
      </c>
    </row>
    <row r="4" spans="1:13" x14ac:dyDescent="0.25">
      <c r="A4" s="5" t="s">
        <v>12</v>
      </c>
      <c r="B4" s="6">
        <v>45243</v>
      </c>
      <c r="C4" s="6">
        <v>45266</v>
      </c>
      <c r="D4" s="6">
        <v>45267</v>
      </c>
      <c r="E4" s="5">
        <v>3</v>
      </c>
      <c r="F4" s="5">
        <v>1</v>
      </c>
      <c r="G4" s="5">
        <v>15</v>
      </c>
      <c r="H4" s="7">
        <v>360</v>
      </c>
      <c r="I4" s="7"/>
      <c r="J4" s="12">
        <v>6611</v>
      </c>
      <c r="K4" s="12">
        <f>J4*G4</f>
        <v>99165</v>
      </c>
      <c r="L4" s="12">
        <v>64884</v>
      </c>
      <c r="M4" s="21">
        <f t="shared" si="0"/>
        <v>99165</v>
      </c>
    </row>
    <row r="5" spans="1:13" x14ac:dyDescent="0.25">
      <c r="A5" s="5" t="s">
        <v>13</v>
      </c>
      <c r="B5" s="6">
        <v>45243</v>
      </c>
      <c r="C5" s="6">
        <v>45266</v>
      </c>
      <c r="D5" s="6">
        <v>45267</v>
      </c>
      <c r="E5" s="5">
        <v>3</v>
      </c>
      <c r="F5" s="5">
        <v>1</v>
      </c>
      <c r="G5" s="5">
        <v>15</v>
      </c>
      <c r="H5" s="7">
        <v>642</v>
      </c>
      <c r="I5" s="7"/>
      <c r="J5" s="12">
        <v>5840</v>
      </c>
      <c r="K5" s="12">
        <f t="shared" ref="K5:K23" si="1">J5*G5</f>
        <v>87600</v>
      </c>
      <c r="L5" s="12">
        <v>93917</v>
      </c>
      <c r="M5" s="21">
        <f t="shared" si="0"/>
        <v>87600</v>
      </c>
    </row>
    <row r="6" spans="1:13" x14ac:dyDescent="0.25">
      <c r="A6" s="5" t="s">
        <v>14</v>
      </c>
      <c r="B6" s="6">
        <v>45231</v>
      </c>
      <c r="C6" s="6">
        <v>45294</v>
      </c>
      <c r="D6" s="6">
        <v>45295</v>
      </c>
      <c r="E6" s="5">
        <v>2</v>
      </c>
      <c r="F6" s="5">
        <v>10</v>
      </c>
      <c r="G6" s="5">
        <v>30</v>
      </c>
      <c r="H6" s="7">
        <v>10000</v>
      </c>
      <c r="I6" s="7">
        <f>H6*F6</f>
        <v>100000</v>
      </c>
      <c r="J6" s="12">
        <v>456803</v>
      </c>
      <c r="K6" s="12">
        <f t="shared" si="1"/>
        <v>13704090</v>
      </c>
      <c r="L6" s="12">
        <v>83314</v>
      </c>
      <c r="M6" s="21">
        <f t="shared" si="0"/>
        <v>13704090</v>
      </c>
    </row>
    <row r="7" spans="1:13" x14ac:dyDescent="0.25">
      <c r="A7" s="5" t="s">
        <v>15</v>
      </c>
      <c r="B7" s="6">
        <v>45260</v>
      </c>
      <c r="C7" s="6">
        <v>45294</v>
      </c>
      <c r="D7" s="6">
        <v>45295</v>
      </c>
      <c r="E7" s="5">
        <v>3</v>
      </c>
      <c r="F7" s="5">
        <v>24</v>
      </c>
      <c r="G7" s="5">
        <v>24</v>
      </c>
      <c r="H7" s="7">
        <v>2024</v>
      </c>
      <c r="I7" s="7">
        <f>H7*F7</f>
        <v>48576</v>
      </c>
      <c r="J7" s="12">
        <v>202661</v>
      </c>
      <c r="K7" s="12">
        <f t="shared" si="1"/>
        <v>4863864</v>
      </c>
      <c r="L7" s="12">
        <v>100149</v>
      </c>
      <c r="M7" s="21">
        <f t="shared" si="0"/>
        <v>4863864</v>
      </c>
    </row>
    <row r="8" spans="1:13" x14ac:dyDescent="0.25">
      <c r="A8" s="5" t="s">
        <v>16</v>
      </c>
      <c r="B8" s="6">
        <v>45264</v>
      </c>
      <c r="C8" s="6">
        <v>45294</v>
      </c>
      <c r="D8" s="6">
        <v>45295</v>
      </c>
      <c r="E8" s="5">
        <v>3</v>
      </c>
      <c r="F8" s="5">
        <v>2</v>
      </c>
      <c r="G8" s="5">
        <v>20</v>
      </c>
      <c r="H8" s="7" t="s">
        <v>17</v>
      </c>
      <c r="I8" s="7"/>
      <c r="J8" s="12">
        <v>93457</v>
      </c>
      <c r="K8" s="12">
        <f t="shared" si="1"/>
        <v>1869140</v>
      </c>
      <c r="L8" s="15">
        <v>64625</v>
      </c>
      <c r="M8" s="21">
        <f t="shared" si="0"/>
        <v>1869140</v>
      </c>
    </row>
    <row r="9" spans="1:13" x14ac:dyDescent="0.25">
      <c r="A9" s="5" t="s">
        <v>18</v>
      </c>
      <c r="B9" s="6">
        <v>45231</v>
      </c>
      <c r="C9" s="6">
        <v>45322</v>
      </c>
      <c r="D9" s="6">
        <v>45323</v>
      </c>
      <c r="E9" s="5">
        <v>1</v>
      </c>
      <c r="F9" s="5">
        <v>3</v>
      </c>
      <c r="G9" s="5">
        <v>50</v>
      </c>
      <c r="H9" s="7">
        <v>25000</v>
      </c>
      <c r="I9" s="7">
        <f>H9*F9</f>
        <v>75000</v>
      </c>
      <c r="J9" s="12">
        <v>434113</v>
      </c>
      <c r="K9" s="12">
        <f t="shared" si="1"/>
        <v>21705650</v>
      </c>
      <c r="L9" s="12">
        <v>39773</v>
      </c>
      <c r="M9" s="21">
        <f t="shared" si="0"/>
        <v>21705650</v>
      </c>
    </row>
    <row r="10" spans="1:13" x14ac:dyDescent="0.25">
      <c r="A10" s="5" t="s">
        <v>19</v>
      </c>
      <c r="B10" s="6">
        <v>45295</v>
      </c>
      <c r="C10" s="6">
        <v>45322</v>
      </c>
      <c r="D10" s="6">
        <v>45323</v>
      </c>
      <c r="E10" s="5">
        <v>3</v>
      </c>
      <c r="F10" s="5">
        <v>30</v>
      </c>
      <c r="G10" s="5">
        <v>15</v>
      </c>
      <c r="H10" s="7">
        <v>500</v>
      </c>
      <c r="I10" s="7">
        <f>H10*F10</f>
        <v>15000</v>
      </c>
      <c r="J10" s="12">
        <v>258330</v>
      </c>
      <c r="K10" s="12">
        <f t="shared" si="1"/>
        <v>3874950</v>
      </c>
      <c r="L10" s="12">
        <v>44353</v>
      </c>
      <c r="M10" s="21">
        <f t="shared" si="0"/>
        <v>3874950</v>
      </c>
    </row>
    <row r="11" spans="1:13" x14ac:dyDescent="0.25">
      <c r="A11" s="5" t="s">
        <v>20</v>
      </c>
      <c r="B11" s="6">
        <v>45295</v>
      </c>
      <c r="C11" s="6">
        <v>45322</v>
      </c>
      <c r="D11" s="6">
        <v>45323</v>
      </c>
      <c r="E11" s="5">
        <v>3</v>
      </c>
      <c r="F11" s="5">
        <v>1</v>
      </c>
      <c r="G11" s="5">
        <v>15</v>
      </c>
      <c r="H11" s="7" t="s">
        <v>21</v>
      </c>
      <c r="I11" s="7">
        <v>1283</v>
      </c>
      <c r="J11" s="12">
        <v>11932</v>
      </c>
      <c r="K11" s="12">
        <f t="shared" si="1"/>
        <v>178980</v>
      </c>
      <c r="L11" s="12">
        <v>45660</v>
      </c>
      <c r="M11" s="21">
        <f t="shared" si="0"/>
        <v>178980</v>
      </c>
    </row>
    <row r="12" spans="1:13" x14ac:dyDescent="0.25">
      <c r="A12" s="5" t="s">
        <v>22</v>
      </c>
      <c r="B12" s="6">
        <v>45295</v>
      </c>
      <c r="C12" s="6">
        <v>45322</v>
      </c>
      <c r="D12" s="6">
        <v>45323</v>
      </c>
      <c r="E12" s="5">
        <v>3</v>
      </c>
      <c r="F12" s="5">
        <v>1</v>
      </c>
      <c r="G12" s="5">
        <v>15</v>
      </c>
      <c r="H12" s="7" t="s">
        <v>23</v>
      </c>
      <c r="I12" s="7">
        <v>856</v>
      </c>
      <c r="J12" s="12">
        <v>7531</v>
      </c>
      <c r="K12" s="12">
        <f t="shared" si="1"/>
        <v>112965</v>
      </c>
      <c r="L12" s="12">
        <v>32192</v>
      </c>
      <c r="M12" s="21">
        <f t="shared" si="0"/>
        <v>112965</v>
      </c>
    </row>
    <row r="13" spans="1:13" x14ac:dyDescent="0.25">
      <c r="A13" s="5" t="s">
        <v>24</v>
      </c>
      <c r="B13" s="6">
        <v>45295</v>
      </c>
      <c r="C13" s="6">
        <v>45350</v>
      </c>
      <c r="D13" s="6">
        <v>45351</v>
      </c>
      <c r="E13" s="5">
        <v>2</v>
      </c>
      <c r="F13" s="5">
        <v>10</v>
      </c>
      <c r="G13" s="5">
        <v>30</v>
      </c>
      <c r="H13" s="7">
        <v>10000</v>
      </c>
      <c r="I13" s="7">
        <f t="shared" ref="I13:I23" si="2">H13*F13</f>
        <v>100000</v>
      </c>
      <c r="J13" s="12">
        <v>557950</v>
      </c>
      <c r="K13" s="12">
        <f t="shared" si="1"/>
        <v>16738500</v>
      </c>
      <c r="L13" s="12">
        <v>39791</v>
      </c>
      <c r="M13" s="21">
        <f t="shared" si="0"/>
        <v>16738500</v>
      </c>
    </row>
    <row r="14" spans="1:13" x14ac:dyDescent="0.25">
      <c r="A14" s="5" t="s">
        <v>25</v>
      </c>
      <c r="B14" s="6">
        <v>45323</v>
      </c>
      <c r="C14" s="6">
        <v>45350</v>
      </c>
      <c r="D14" s="6">
        <v>45351</v>
      </c>
      <c r="E14" s="5">
        <v>3</v>
      </c>
      <c r="F14" s="5">
        <v>30</v>
      </c>
      <c r="G14" s="5">
        <v>15</v>
      </c>
      <c r="H14" s="7">
        <v>500</v>
      </c>
      <c r="I14" s="7">
        <f t="shared" si="2"/>
        <v>15000</v>
      </c>
      <c r="J14" s="12">
        <v>317358</v>
      </c>
      <c r="K14" s="12">
        <f t="shared" si="1"/>
        <v>4760370</v>
      </c>
      <c r="L14" s="12">
        <v>39175</v>
      </c>
      <c r="M14" s="21">
        <f t="shared" si="0"/>
        <v>4760370</v>
      </c>
    </row>
    <row r="15" spans="1:13" x14ac:dyDescent="0.25">
      <c r="A15" s="17" t="s">
        <v>26</v>
      </c>
      <c r="B15" s="19">
        <v>45357</v>
      </c>
      <c r="C15" s="19">
        <v>45366</v>
      </c>
      <c r="D15" s="19">
        <v>45370</v>
      </c>
      <c r="E15" s="17">
        <v>3</v>
      </c>
      <c r="F15" s="17">
        <v>2</v>
      </c>
      <c r="G15" s="17">
        <v>15</v>
      </c>
      <c r="H15" s="18">
        <v>2139.04</v>
      </c>
      <c r="I15" s="7">
        <f t="shared" si="2"/>
        <v>4278.08</v>
      </c>
      <c r="J15" s="15">
        <v>24757</v>
      </c>
      <c r="K15" s="12">
        <f t="shared" si="1"/>
        <v>371355</v>
      </c>
      <c r="L15" s="15">
        <v>21386</v>
      </c>
      <c r="M15" s="21">
        <f t="shared" si="0"/>
        <v>371355</v>
      </c>
    </row>
    <row r="16" spans="1:13" x14ac:dyDescent="0.25">
      <c r="A16" s="5" t="s">
        <v>27</v>
      </c>
      <c r="B16" s="6">
        <v>45351</v>
      </c>
      <c r="C16" s="6">
        <v>45378</v>
      </c>
      <c r="D16" s="6">
        <v>45379</v>
      </c>
      <c r="E16" s="5">
        <v>3</v>
      </c>
      <c r="F16" s="5">
        <v>40</v>
      </c>
      <c r="G16" s="5">
        <v>15</v>
      </c>
      <c r="H16" s="7">
        <v>500</v>
      </c>
      <c r="I16" s="7">
        <f t="shared" si="2"/>
        <v>20000</v>
      </c>
      <c r="J16" s="12">
        <v>574553</v>
      </c>
      <c r="K16" s="12">
        <f t="shared" si="1"/>
        <v>8618295</v>
      </c>
      <c r="L16" s="12">
        <v>19029</v>
      </c>
      <c r="M16" s="21">
        <f t="shared" si="0"/>
        <v>8618295</v>
      </c>
    </row>
    <row r="17" spans="1:13" x14ac:dyDescent="0.25">
      <c r="A17" s="17" t="s">
        <v>28</v>
      </c>
      <c r="B17" s="19">
        <v>45383</v>
      </c>
      <c r="C17" s="19">
        <v>45394</v>
      </c>
      <c r="D17" s="19">
        <v>45398</v>
      </c>
      <c r="E17" s="17">
        <v>3</v>
      </c>
      <c r="F17" s="17">
        <v>4</v>
      </c>
      <c r="G17" s="17">
        <v>15</v>
      </c>
      <c r="H17" s="18">
        <f>55*4</f>
        <v>220</v>
      </c>
      <c r="I17" s="7">
        <f t="shared" si="2"/>
        <v>880</v>
      </c>
      <c r="J17" s="15">
        <v>38156</v>
      </c>
      <c r="K17" s="12">
        <f t="shared" si="1"/>
        <v>572340</v>
      </c>
      <c r="L17" s="12">
        <v>5435</v>
      </c>
      <c r="M17" s="21">
        <f t="shared" si="0"/>
        <v>572340</v>
      </c>
    </row>
    <row r="18" spans="1:13" x14ac:dyDescent="0.25">
      <c r="A18" s="5" t="s">
        <v>29</v>
      </c>
      <c r="B18" s="6">
        <v>45351</v>
      </c>
      <c r="C18" s="6">
        <v>45406</v>
      </c>
      <c r="D18" s="6">
        <v>45407</v>
      </c>
      <c r="E18" s="5">
        <v>2</v>
      </c>
      <c r="F18" s="5">
        <v>10</v>
      </c>
      <c r="G18" s="5">
        <v>30</v>
      </c>
      <c r="H18" s="7">
        <v>10000</v>
      </c>
      <c r="I18" s="7">
        <f t="shared" si="2"/>
        <v>100000</v>
      </c>
      <c r="J18" s="12">
        <v>822986</v>
      </c>
      <c r="K18" s="12">
        <f t="shared" si="1"/>
        <v>24689580</v>
      </c>
      <c r="L18" s="12">
        <v>25656</v>
      </c>
      <c r="M18" s="21">
        <f t="shared" si="0"/>
        <v>24689580</v>
      </c>
    </row>
    <row r="19" spans="1:13" x14ac:dyDescent="0.25">
      <c r="A19" s="5" t="s">
        <v>30</v>
      </c>
      <c r="B19" s="6">
        <v>45379</v>
      </c>
      <c r="C19" s="6">
        <v>45406</v>
      </c>
      <c r="D19" s="6">
        <v>45407</v>
      </c>
      <c r="E19" s="5">
        <v>3</v>
      </c>
      <c r="F19" s="5">
        <v>100</v>
      </c>
      <c r="G19" s="5">
        <v>10</v>
      </c>
      <c r="H19" s="7">
        <v>100</v>
      </c>
      <c r="I19" s="7">
        <f t="shared" si="2"/>
        <v>10000</v>
      </c>
      <c r="J19" s="12">
        <v>357312</v>
      </c>
      <c r="K19" s="12">
        <f t="shared" si="1"/>
        <v>3573120</v>
      </c>
      <c r="L19" s="12">
        <v>13910</v>
      </c>
      <c r="M19" s="21">
        <f t="shared" si="0"/>
        <v>3573120</v>
      </c>
    </row>
    <row r="20" spans="1:13" x14ac:dyDescent="0.25">
      <c r="A20" s="5" t="s">
        <v>31</v>
      </c>
      <c r="B20" s="6">
        <v>45323</v>
      </c>
      <c r="C20" s="6">
        <v>45434</v>
      </c>
      <c r="D20" s="6">
        <v>45435</v>
      </c>
      <c r="E20" s="5">
        <v>1</v>
      </c>
      <c r="F20" s="5">
        <v>3</v>
      </c>
      <c r="G20" s="5">
        <v>50</v>
      </c>
      <c r="H20" s="7">
        <v>25000</v>
      </c>
      <c r="I20" s="7">
        <f t="shared" si="2"/>
        <v>75000</v>
      </c>
      <c r="J20" s="12">
        <v>817373</v>
      </c>
      <c r="K20" s="12">
        <f t="shared" si="1"/>
        <v>40868650</v>
      </c>
      <c r="L20" s="12">
        <v>29906</v>
      </c>
      <c r="M20" s="21">
        <f t="shared" si="0"/>
        <v>40868650</v>
      </c>
    </row>
    <row r="21" spans="1:13" x14ac:dyDescent="0.25">
      <c r="A21" s="5" t="s">
        <v>32</v>
      </c>
      <c r="B21" s="6">
        <v>45407</v>
      </c>
      <c r="C21" s="6">
        <v>45434</v>
      </c>
      <c r="D21" s="6">
        <v>45435</v>
      </c>
      <c r="E21" s="5">
        <v>3</v>
      </c>
      <c r="F21" s="5">
        <v>30</v>
      </c>
      <c r="G21" s="5">
        <v>15</v>
      </c>
      <c r="H21" s="7">
        <v>500</v>
      </c>
      <c r="I21" s="7">
        <f t="shared" si="2"/>
        <v>15000</v>
      </c>
      <c r="J21" s="12">
        <v>340867</v>
      </c>
      <c r="K21" s="12">
        <f t="shared" si="1"/>
        <v>5113005</v>
      </c>
      <c r="L21" s="12">
        <v>13976</v>
      </c>
      <c r="M21" s="21">
        <f t="shared" si="0"/>
        <v>5113005</v>
      </c>
    </row>
    <row r="22" spans="1:13" s="16" customFormat="1" x14ac:dyDescent="0.25">
      <c r="A22" s="13" t="s">
        <v>33</v>
      </c>
      <c r="B22" s="20">
        <v>45407</v>
      </c>
      <c r="C22" s="20">
        <v>45448</v>
      </c>
      <c r="D22" s="20">
        <v>45449</v>
      </c>
      <c r="E22" s="13">
        <v>2</v>
      </c>
      <c r="F22" s="13">
        <v>10</v>
      </c>
      <c r="G22" s="13">
        <v>30</v>
      </c>
      <c r="H22" s="14">
        <v>10000</v>
      </c>
      <c r="I22" s="7">
        <f t="shared" si="2"/>
        <v>100000</v>
      </c>
      <c r="J22" s="12">
        <v>426949</v>
      </c>
      <c r="K22" s="12">
        <f t="shared" si="1"/>
        <v>12808470</v>
      </c>
      <c r="L22" s="12">
        <v>17757</v>
      </c>
      <c r="M22" s="21">
        <f t="shared" si="0"/>
        <v>12808470</v>
      </c>
    </row>
    <row r="23" spans="1:13" s="16" customFormat="1" x14ac:dyDescent="0.25">
      <c r="A23" s="13" t="s">
        <v>34</v>
      </c>
      <c r="B23" s="20">
        <v>45435</v>
      </c>
      <c r="C23" s="20">
        <v>45448</v>
      </c>
      <c r="D23" s="20">
        <v>45449</v>
      </c>
      <c r="E23" s="13">
        <v>3</v>
      </c>
      <c r="F23" s="13">
        <v>30</v>
      </c>
      <c r="G23" s="13">
        <v>15</v>
      </c>
      <c r="H23" s="14">
        <v>500</v>
      </c>
      <c r="I23" s="7">
        <f t="shared" si="2"/>
        <v>15000</v>
      </c>
      <c r="J23" s="12">
        <v>171672</v>
      </c>
      <c r="K23" s="12">
        <f t="shared" si="1"/>
        <v>2575080</v>
      </c>
      <c r="L23" s="12">
        <v>7924</v>
      </c>
      <c r="M23" s="21">
        <f t="shared" si="0"/>
        <v>2575080</v>
      </c>
    </row>
    <row r="24" spans="1:13" ht="16.5" thickBot="1" x14ac:dyDescent="0.3">
      <c r="A24" s="8"/>
      <c r="B24" s="9"/>
      <c r="C24" s="9"/>
      <c r="D24" s="9"/>
      <c r="E24" s="10"/>
      <c r="F24" s="10"/>
      <c r="G24" s="10"/>
      <c r="H24" s="11"/>
      <c r="I24" s="10"/>
      <c r="J24" s="11"/>
      <c r="K24" s="11"/>
      <c r="L24" s="10"/>
      <c r="M24" s="21">
        <f t="shared" si="0"/>
        <v>0</v>
      </c>
    </row>
    <row r="25" spans="1:13" ht="16.5" thickTop="1" x14ac:dyDescent="0.25">
      <c r="E25" s="2" t="s">
        <v>35</v>
      </c>
      <c r="F25" s="2">
        <f>SUM(F2:F21)</f>
        <v>403</v>
      </c>
      <c r="I25" s="3">
        <f>SUM(I2:I21)</f>
        <v>590873.08000000007</v>
      </c>
    </row>
  </sheetData>
  <autoFilter ref="A1:J25" xr:uid="{8964F6EA-3C59-4DD9-9E65-DABCC68A8528}">
    <sortState xmlns:xlrd2="http://schemas.microsoft.com/office/spreadsheetml/2017/richdata2" ref="A2:J25">
      <sortCondition ref="D1:D25"/>
    </sortState>
  </autoFilter>
  <sortState xmlns:xlrd2="http://schemas.microsoft.com/office/spreadsheetml/2017/richdata2" ref="A2:L25">
    <sortCondition descending="1" ref="J1:J25"/>
  </sortState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385A4-A8A9-4466-B7F5-D867DF13C2AC}">
  <sheetPr filterMode="1">
    <pageSetUpPr fitToPage="1"/>
  </sheetPr>
  <dimension ref="A1:N34"/>
  <sheetViews>
    <sheetView zoomScaleNormal="100" workbookViewId="0">
      <selection activeCell="D21" sqref="D21"/>
    </sheetView>
  </sheetViews>
  <sheetFormatPr defaultRowHeight="15" customHeight="1" x14ac:dyDescent="0.25"/>
  <cols>
    <col min="1" max="1" width="38.85546875" customWidth="1"/>
    <col min="2" max="2" width="30.42578125" style="45" customWidth="1"/>
    <col min="3" max="3" width="37.5703125" style="45" customWidth="1"/>
    <col min="4" max="4" width="17.85546875" style="45" customWidth="1"/>
    <col min="5" max="5" width="38.42578125" style="45" customWidth="1"/>
    <col min="6" max="7" width="14.42578125" customWidth="1"/>
    <col min="8" max="8" width="12.42578125" customWidth="1"/>
    <col min="9" max="11" width="12.42578125" style="49" customWidth="1"/>
    <col min="12" max="12" width="13" bestFit="1" customWidth="1"/>
    <col min="13" max="13" width="11.42578125" bestFit="1" customWidth="1"/>
    <col min="14" max="14" width="10.5703125" bestFit="1" customWidth="1"/>
  </cols>
  <sheetData>
    <row r="1" spans="1:14" ht="47.25" x14ac:dyDescent="0.25">
      <c r="A1" s="22" t="s">
        <v>0</v>
      </c>
      <c r="B1" s="23" t="s">
        <v>1</v>
      </c>
      <c r="C1" s="23" t="s">
        <v>2</v>
      </c>
      <c r="D1" s="23" t="s">
        <v>38</v>
      </c>
      <c r="E1" s="23" t="s">
        <v>3</v>
      </c>
      <c r="F1" s="22" t="s">
        <v>4</v>
      </c>
      <c r="G1" s="22" t="s">
        <v>36</v>
      </c>
      <c r="H1" s="22" t="s">
        <v>5</v>
      </c>
      <c r="I1" s="24" t="s">
        <v>6</v>
      </c>
      <c r="J1" s="24" t="s">
        <v>7</v>
      </c>
      <c r="K1" s="25" t="s">
        <v>9</v>
      </c>
      <c r="L1" s="25" t="s">
        <v>8</v>
      </c>
      <c r="M1" s="25" t="s">
        <v>39</v>
      </c>
      <c r="N1" s="26" t="s">
        <v>40</v>
      </c>
    </row>
    <row r="2" spans="1:14" x14ac:dyDescent="0.25">
      <c r="A2" s="27" t="s">
        <v>41</v>
      </c>
      <c r="B2" s="28">
        <v>45454</v>
      </c>
      <c r="C2" s="29">
        <v>45510</v>
      </c>
      <c r="D2" s="30">
        <f t="shared" ref="D2:D31" si="0">C2-B2</f>
        <v>56</v>
      </c>
      <c r="E2" s="29">
        <f t="shared" ref="E2:E31" si="1">C2+1</f>
        <v>45511</v>
      </c>
      <c r="F2" s="27">
        <v>3</v>
      </c>
      <c r="G2" s="27">
        <v>15</v>
      </c>
      <c r="H2" s="27">
        <v>30</v>
      </c>
      <c r="I2" s="31">
        <v>1000</v>
      </c>
      <c r="J2" s="31">
        <f t="shared" ref="J2:J31" si="2">H2*I2</f>
        <v>30000</v>
      </c>
      <c r="K2" s="32">
        <v>35717</v>
      </c>
      <c r="L2" s="32">
        <v>137456</v>
      </c>
      <c r="M2" s="33">
        <f t="shared" ref="M2:M31" si="3">L2*G2</f>
        <v>2061840</v>
      </c>
      <c r="N2" s="34">
        <f t="shared" ref="N2:N31" si="4">L2/K2</f>
        <v>3.8484755158607946</v>
      </c>
    </row>
    <row r="3" spans="1:14" x14ac:dyDescent="0.25">
      <c r="A3" s="27" t="s">
        <v>42</v>
      </c>
      <c r="B3" s="29">
        <v>45454</v>
      </c>
      <c r="C3" s="29">
        <v>45538</v>
      </c>
      <c r="D3" s="30">
        <f t="shared" si="0"/>
        <v>84</v>
      </c>
      <c r="E3" s="29">
        <f t="shared" si="1"/>
        <v>45539</v>
      </c>
      <c r="F3" s="27">
        <v>1</v>
      </c>
      <c r="G3" s="27">
        <v>50</v>
      </c>
      <c r="H3" s="27">
        <v>3</v>
      </c>
      <c r="I3" s="31">
        <v>25000</v>
      </c>
      <c r="J3" s="31">
        <f t="shared" si="2"/>
        <v>75000</v>
      </c>
      <c r="K3" s="32">
        <v>41500</v>
      </c>
      <c r="L3" s="32">
        <v>199405</v>
      </c>
      <c r="M3" s="33">
        <f t="shared" si="3"/>
        <v>9970250</v>
      </c>
      <c r="N3" s="34">
        <f t="shared" si="4"/>
        <v>4.8049397590361442</v>
      </c>
    </row>
    <row r="4" spans="1:14" x14ac:dyDescent="0.25">
      <c r="A4" s="27" t="s">
        <v>43</v>
      </c>
      <c r="B4" s="29">
        <v>45467</v>
      </c>
      <c r="C4" s="29">
        <v>45481</v>
      </c>
      <c r="D4" s="30">
        <f t="shared" si="0"/>
        <v>14</v>
      </c>
      <c r="E4" s="29">
        <f t="shared" si="1"/>
        <v>45482</v>
      </c>
      <c r="F4" s="27">
        <v>3</v>
      </c>
      <c r="G4" s="27">
        <v>10</v>
      </c>
      <c r="H4" s="27">
        <v>2</v>
      </c>
      <c r="I4" s="31">
        <v>301</v>
      </c>
      <c r="J4" s="31">
        <f t="shared" si="2"/>
        <v>602</v>
      </c>
      <c r="K4" s="33">
        <v>2947</v>
      </c>
      <c r="L4" s="33">
        <v>4671</v>
      </c>
      <c r="M4" s="33">
        <f t="shared" si="3"/>
        <v>46710</v>
      </c>
      <c r="N4" s="34">
        <f t="shared" si="4"/>
        <v>1.5850016966406515</v>
      </c>
    </row>
    <row r="5" spans="1:14" x14ac:dyDescent="0.25">
      <c r="A5" s="27" t="s">
        <v>44</v>
      </c>
      <c r="B5" s="29">
        <v>45467</v>
      </c>
      <c r="C5" s="29">
        <v>45503</v>
      </c>
      <c r="D5" s="30">
        <f t="shared" si="0"/>
        <v>36</v>
      </c>
      <c r="E5" s="29">
        <f t="shared" si="1"/>
        <v>45504</v>
      </c>
      <c r="F5" s="27">
        <v>3</v>
      </c>
      <c r="G5" s="35">
        <v>20</v>
      </c>
      <c r="H5" s="35">
        <v>1</v>
      </c>
      <c r="I5" s="31">
        <v>2011</v>
      </c>
      <c r="J5" s="36">
        <f t="shared" si="2"/>
        <v>2011</v>
      </c>
      <c r="K5" s="32">
        <v>6908</v>
      </c>
      <c r="L5" s="32">
        <v>13619</v>
      </c>
      <c r="M5" s="33">
        <f t="shared" si="3"/>
        <v>272380</v>
      </c>
      <c r="N5" s="34">
        <f t="shared" si="4"/>
        <v>1.9714823393167342</v>
      </c>
    </row>
    <row r="6" spans="1:14" x14ac:dyDescent="0.25">
      <c r="A6" s="27" t="s">
        <v>45</v>
      </c>
      <c r="B6" s="29">
        <v>45467</v>
      </c>
      <c r="C6" s="29">
        <v>45503</v>
      </c>
      <c r="D6" s="30">
        <f t="shared" si="0"/>
        <v>36</v>
      </c>
      <c r="E6" s="29">
        <f t="shared" si="1"/>
        <v>45504</v>
      </c>
      <c r="F6" s="27">
        <v>3</v>
      </c>
      <c r="G6" s="35">
        <v>20</v>
      </c>
      <c r="H6" s="35">
        <v>1</v>
      </c>
      <c r="I6" s="31">
        <v>2139</v>
      </c>
      <c r="J6" s="36">
        <f t="shared" si="2"/>
        <v>2139</v>
      </c>
      <c r="K6" s="32">
        <v>1524</v>
      </c>
      <c r="L6" s="32">
        <v>2975</v>
      </c>
      <c r="M6" s="33">
        <f t="shared" si="3"/>
        <v>59500</v>
      </c>
      <c r="N6" s="34">
        <f t="shared" si="4"/>
        <v>1.9520997375328084</v>
      </c>
    </row>
    <row r="7" spans="1:14" x14ac:dyDescent="0.25">
      <c r="A7" s="27" t="s">
        <v>46</v>
      </c>
      <c r="B7" s="29">
        <v>45509</v>
      </c>
      <c r="C7" s="29">
        <v>45545</v>
      </c>
      <c r="D7" s="30">
        <f t="shared" si="0"/>
        <v>36</v>
      </c>
      <c r="E7" s="29">
        <f t="shared" si="1"/>
        <v>45546</v>
      </c>
      <c r="F7" s="27">
        <v>3</v>
      </c>
      <c r="G7" s="27">
        <v>15</v>
      </c>
      <c r="H7" s="27">
        <v>30</v>
      </c>
      <c r="I7" s="31">
        <v>500</v>
      </c>
      <c r="J7" s="31">
        <f t="shared" si="2"/>
        <v>15000</v>
      </c>
      <c r="K7" s="32">
        <v>24977</v>
      </c>
      <c r="L7" s="32">
        <v>76989</v>
      </c>
      <c r="M7" s="33">
        <f t="shared" si="3"/>
        <v>1154835</v>
      </c>
      <c r="N7" s="34">
        <f t="shared" si="4"/>
        <v>3.0823958041398085</v>
      </c>
    </row>
    <row r="8" spans="1:14" x14ac:dyDescent="0.25">
      <c r="A8" s="27" t="s">
        <v>47</v>
      </c>
      <c r="B8" s="29">
        <v>45537</v>
      </c>
      <c r="C8" s="29">
        <v>45587</v>
      </c>
      <c r="D8" s="30">
        <f t="shared" si="0"/>
        <v>50</v>
      </c>
      <c r="E8" s="29">
        <f t="shared" si="1"/>
        <v>45588</v>
      </c>
      <c r="F8" s="27">
        <v>3</v>
      </c>
      <c r="G8" s="27">
        <v>25</v>
      </c>
      <c r="H8" s="27">
        <v>10</v>
      </c>
      <c r="I8" s="31">
        <v>5000</v>
      </c>
      <c r="J8" s="31">
        <f t="shared" si="2"/>
        <v>50000</v>
      </c>
      <c r="K8" s="32">
        <v>33442</v>
      </c>
      <c r="L8" s="32">
        <v>137366</v>
      </c>
      <c r="M8" s="33">
        <f t="shared" si="3"/>
        <v>3434150</v>
      </c>
      <c r="N8" s="34">
        <f t="shared" si="4"/>
        <v>4.1075892590156089</v>
      </c>
    </row>
    <row r="9" spans="1:14" x14ac:dyDescent="0.25">
      <c r="A9" s="27" t="s">
        <v>48</v>
      </c>
      <c r="B9" s="29">
        <v>45544</v>
      </c>
      <c r="C9" s="29">
        <v>45587</v>
      </c>
      <c r="D9" s="30">
        <f t="shared" si="0"/>
        <v>43</v>
      </c>
      <c r="E9" s="29">
        <f t="shared" si="1"/>
        <v>45588</v>
      </c>
      <c r="F9" s="27">
        <v>3</v>
      </c>
      <c r="G9" s="27">
        <v>20</v>
      </c>
      <c r="H9" s="27">
        <v>2</v>
      </c>
      <c r="I9" s="31">
        <v>1442</v>
      </c>
      <c r="J9" s="31">
        <f t="shared" si="2"/>
        <v>2884</v>
      </c>
      <c r="K9" s="37">
        <v>15229</v>
      </c>
      <c r="L9" s="37">
        <v>36110</v>
      </c>
      <c r="M9" s="33">
        <f t="shared" si="3"/>
        <v>722200</v>
      </c>
      <c r="N9" s="34">
        <f t="shared" si="4"/>
        <v>2.3711340206185567</v>
      </c>
    </row>
    <row r="10" spans="1:14" x14ac:dyDescent="0.25">
      <c r="A10" s="27" t="s">
        <v>49</v>
      </c>
      <c r="B10" s="29">
        <v>45546</v>
      </c>
      <c r="C10" s="29">
        <v>45573</v>
      </c>
      <c r="D10" s="30">
        <f t="shared" si="0"/>
        <v>27</v>
      </c>
      <c r="E10" s="29">
        <f t="shared" si="1"/>
        <v>45574</v>
      </c>
      <c r="F10" s="27">
        <v>3</v>
      </c>
      <c r="G10" s="27">
        <v>15</v>
      </c>
      <c r="H10" s="27">
        <v>30</v>
      </c>
      <c r="I10" s="31">
        <v>500</v>
      </c>
      <c r="J10" s="31">
        <f t="shared" si="2"/>
        <v>15000</v>
      </c>
      <c r="K10" s="32">
        <v>19081</v>
      </c>
      <c r="L10" s="32">
        <v>51303</v>
      </c>
      <c r="M10" s="33">
        <f t="shared" si="3"/>
        <v>769545</v>
      </c>
      <c r="N10" s="34">
        <f t="shared" si="4"/>
        <v>2.688695561029296</v>
      </c>
    </row>
    <row r="11" spans="1:14" x14ac:dyDescent="0.25">
      <c r="A11" s="27" t="s">
        <v>50</v>
      </c>
      <c r="B11" s="29">
        <v>45572</v>
      </c>
      <c r="C11" s="29">
        <v>45629</v>
      </c>
      <c r="D11" s="30">
        <f t="shared" si="0"/>
        <v>57</v>
      </c>
      <c r="E11" s="29">
        <f t="shared" si="1"/>
        <v>45630</v>
      </c>
      <c r="F11" s="27">
        <v>2</v>
      </c>
      <c r="G11" s="27">
        <v>30</v>
      </c>
      <c r="H11" s="27">
        <v>10</v>
      </c>
      <c r="I11" s="31">
        <v>10000</v>
      </c>
      <c r="J11" s="31">
        <f t="shared" si="2"/>
        <v>100000</v>
      </c>
      <c r="K11" s="32">
        <v>34858</v>
      </c>
      <c r="L11" s="32">
        <v>127859</v>
      </c>
      <c r="M11" s="33">
        <f t="shared" si="3"/>
        <v>3835770</v>
      </c>
      <c r="N11" s="34">
        <f t="shared" si="4"/>
        <v>3.6679958689540419</v>
      </c>
    </row>
    <row r="12" spans="1:14" x14ac:dyDescent="0.25">
      <c r="A12" s="27" t="s">
        <v>51</v>
      </c>
      <c r="B12" s="29">
        <v>45574</v>
      </c>
      <c r="C12" s="29">
        <v>45608</v>
      </c>
      <c r="D12" s="30">
        <f t="shared" si="0"/>
        <v>34</v>
      </c>
      <c r="E12" s="29">
        <f t="shared" si="1"/>
        <v>45609</v>
      </c>
      <c r="F12" s="27">
        <v>3</v>
      </c>
      <c r="G12" s="27">
        <v>15</v>
      </c>
      <c r="H12" s="27">
        <v>30</v>
      </c>
      <c r="I12" s="31">
        <v>500</v>
      </c>
      <c r="J12" s="31">
        <f t="shared" si="2"/>
        <v>15000</v>
      </c>
      <c r="K12" s="32">
        <v>23525</v>
      </c>
      <c r="L12" s="32">
        <v>69774</v>
      </c>
      <c r="M12" s="33">
        <f t="shared" si="3"/>
        <v>1046610</v>
      </c>
      <c r="N12" s="34">
        <f t="shared" si="4"/>
        <v>2.9659511158342191</v>
      </c>
    </row>
    <row r="13" spans="1:14" x14ac:dyDescent="0.25">
      <c r="A13" s="27" t="s">
        <v>52</v>
      </c>
      <c r="B13" s="29">
        <v>45593</v>
      </c>
      <c r="C13" s="29">
        <v>45636</v>
      </c>
      <c r="D13" s="30">
        <f t="shared" si="0"/>
        <v>43</v>
      </c>
      <c r="E13" s="29">
        <f t="shared" si="1"/>
        <v>45637</v>
      </c>
      <c r="F13" s="27">
        <v>3</v>
      </c>
      <c r="G13" s="27">
        <v>20</v>
      </c>
      <c r="H13" s="27">
        <v>2</v>
      </c>
      <c r="I13" s="31">
        <v>564</v>
      </c>
      <c r="J13" s="31">
        <f t="shared" si="2"/>
        <v>1128</v>
      </c>
      <c r="K13" s="32">
        <v>17395</v>
      </c>
      <c r="L13" s="32">
        <v>38202</v>
      </c>
      <c r="M13" s="33">
        <f t="shared" si="3"/>
        <v>764040</v>
      </c>
      <c r="N13" s="34">
        <f t="shared" si="4"/>
        <v>2.1961483184823227</v>
      </c>
    </row>
    <row r="14" spans="1:14" x14ac:dyDescent="0.25">
      <c r="A14" s="27" t="s">
        <v>53</v>
      </c>
      <c r="B14" s="29">
        <v>45608</v>
      </c>
      <c r="C14" s="29">
        <v>45643</v>
      </c>
      <c r="D14" s="30">
        <f t="shared" si="0"/>
        <v>35</v>
      </c>
      <c r="E14" s="29">
        <f t="shared" si="1"/>
        <v>45644</v>
      </c>
      <c r="F14" s="27">
        <v>3</v>
      </c>
      <c r="G14" s="35">
        <v>15</v>
      </c>
      <c r="H14" s="35">
        <v>1</v>
      </c>
      <c r="I14" s="31">
        <v>471</v>
      </c>
      <c r="J14" s="31">
        <f t="shared" si="2"/>
        <v>471</v>
      </c>
      <c r="K14" s="32">
        <v>3006</v>
      </c>
      <c r="L14" s="32">
        <v>5101</v>
      </c>
      <c r="M14" s="33">
        <f t="shared" si="3"/>
        <v>76515</v>
      </c>
      <c r="N14" s="34">
        <f t="shared" si="4"/>
        <v>1.6969394544244845</v>
      </c>
    </row>
    <row r="15" spans="1:14" x14ac:dyDescent="0.25">
      <c r="A15" s="27" t="s">
        <v>54</v>
      </c>
      <c r="B15" s="29">
        <v>45608</v>
      </c>
      <c r="C15" s="29">
        <v>45643</v>
      </c>
      <c r="D15" s="30">
        <f t="shared" si="0"/>
        <v>35</v>
      </c>
      <c r="E15" s="29">
        <f t="shared" si="1"/>
        <v>45644</v>
      </c>
      <c r="F15" s="27">
        <v>3</v>
      </c>
      <c r="G15" s="35">
        <v>15</v>
      </c>
      <c r="H15" s="35">
        <v>1</v>
      </c>
      <c r="I15" s="31">
        <v>471</v>
      </c>
      <c r="J15" s="31">
        <f t="shared" si="2"/>
        <v>471</v>
      </c>
      <c r="K15" s="32">
        <v>2999</v>
      </c>
      <c r="L15" s="32">
        <v>4521</v>
      </c>
      <c r="M15" s="33">
        <f t="shared" si="3"/>
        <v>67815</v>
      </c>
      <c r="N15" s="34">
        <f t="shared" si="4"/>
        <v>1.5075025008336111</v>
      </c>
    </row>
    <row r="16" spans="1:14" x14ac:dyDescent="0.25">
      <c r="A16" s="27" t="s">
        <v>55</v>
      </c>
      <c r="B16" s="29">
        <v>45608</v>
      </c>
      <c r="C16" s="29">
        <v>45643</v>
      </c>
      <c r="D16" s="30">
        <f t="shared" si="0"/>
        <v>35</v>
      </c>
      <c r="E16" s="29">
        <f t="shared" si="1"/>
        <v>45644</v>
      </c>
      <c r="F16" s="27">
        <v>3</v>
      </c>
      <c r="G16" s="35">
        <v>15</v>
      </c>
      <c r="H16" s="35">
        <v>1</v>
      </c>
      <c r="I16" s="31">
        <v>423</v>
      </c>
      <c r="J16" s="31">
        <f t="shared" si="2"/>
        <v>423</v>
      </c>
      <c r="K16" s="32">
        <v>1649</v>
      </c>
      <c r="L16" s="32">
        <v>2344</v>
      </c>
      <c r="M16" s="33">
        <f t="shared" si="3"/>
        <v>35160</v>
      </c>
      <c r="N16" s="34">
        <f t="shared" si="4"/>
        <v>1.4214675560946028</v>
      </c>
    </row>
    <row r="17" spans="1:14" x14ac:dyDescent="0.25">
      <c r="A17" s="27" t="s">
        <v>56</v>
      </c>
      <c r="B17" s="29">
        <v>45609</v>
      </c>
      <c r="C17" s="29">
        <v>45636</v>
      </c>
      <c r="D17" s="30">
        <f t="shared" si="0"/>
        <v>27</v>
      </c>
      <c r="E17" s="29">
        <f t="shared" si="1"/>
        <v>45637</v>
      </c>
      <c r="F17" s="27">
        <v>3</v>
      </c>
      <c r="G17" s="27">
        <v>15</v>
      </c>
      <c r="H17" s="27">
        <v>50</v>
      </c>
      <c r="I17" s="31">
        <v>500</v>
      </c>
      <c r="J17" s="31">
        <f t="shared" si="2"/>
        <v>25000</v>
      </c>
      <c r="K17" s="32">
        <v>26238</v>
      </c>
      <c r="L17" s="32">
        <v>70672</v>
      </c>
      <c r="M17" s="33">
        <f t="shared" si="3"/>
        <v>1060080</v>
      </c>
      <c r="N17" s="34">
        <f t="shared" si="4"/>
        <v>2.6934979800289658</v>
      </c>
    </row>
    <row r="18" spans="1:14" x14ac:dyDescent="0.25">
      <c r="A18" s="38" t="s">
        <v>57</v>
      </c>
      <c r="B18" s="29">
        <v>45628</v>
      </c>
      <c r="C18" s="29">
        <v>45664</v>
      </c>
      <c r="D18" s="30">
        <f t="shared" si="0"/>
        <v>36</v>
      </c>
      <c r="E18" s="29">
        <f t="shared" si="1"/>
        <v>45665</v>
      </c>
      <c r="F18" s="27">
        <v>3</v>
      </c>
      <c r="G18" s="27">
        <v>25</v>
      </c>
      <c r="H18" s="27">
        <v>25</v>
      </c>
      <c r="I18" s="31">
        <v>2025</v>
      </c>
      <c r="J18" s="31">
        <f t="shared" si="2"/>
        <v>50625</v>
      </c>
      <c r="K18" s="32">
        <v>37051</v>
      </c>
      <c r="L18" s="32">
        <v>103889</v>
      </c>
      <c r="M18" s="33">
        <f t="shared" si="3"/>
        <v>2597225</v>
      </c>
      <c r="N18" s="34">
        <f t="shared" si="4"/>
        <v>2.8039459123910286</v>
      </c>
    </row>
    <row r="19" spans="1:14" x14ac:dyDescent="0.25">
      <c r="A19" s="27" t="s">
        <v>58</v>
      </c>
      <c r="B19" s="29">
        <v>45635</v>
      </c>
      <c r="C19" s="29">
        <v>45685</v>
      </c>
      <c r="D19" s="30">
        <f t="shared" si="0"/>
        <v>50</v>
      </c>
      <c r="E19" s="29">
        <f t="shared" si="1"/>
        <v>45686</v>
      </c>
      <c r="F19" s="27">
        <v>3</v>
      </c>
      <c r="G19" s="27">
        <v>15</v>
      </c>
      <c r="H19" s="27">
        <v>1</v>
      </c>
      <c r="I19" s="31">
        <v>20680.759999999998</v>
      </c>
      <c r="J19" s="31">
        <f t="shared" si="2"/>
        <v>20680.759999999998</v>
      </c>
      <c r="K19" s="32">
        <v>31806</v>
      </c>
      <c r="L19" s="32">
        <v>85381</v>
      </c>
      <c r="M19" s="33">
        <f t="shared" si="3"/>
        <v>1280715</v>
      </c>
      <c r="N19" s="34">
        <f t="shared" si="4"/>
        <v>2.6844306105766207</v>
      </c>
    </row>
    <row r="20" spans="1:14" x14ac:dyDescent="0.25">
      <c r="A20" s="27" t="s">
        <v>59</v>
      </c>
      <c r="B20" s="29">
        <v>45649</v>
      </c>
      <c r="C20" s="29">
        <v>45713</v>
      </c>
      <c r="D20" s="30">
        <f t="shared" si="0"/>
        <v>64</v>
      </c>
      <c r="E20" s="29">
        <f t="shared" si="1"/>
        <v>45714</v>
      </c>
      <c r="F20" s="27">
        <v>1</v>
      </c>
      <c r="G20" s="27">
        <v>50</v>
      </c>
      <c r="H20" s="27">
        <v>3</v>
      </c>
      <c r="I20" s="31">
        <v>25000</v>
      </c>
      <c r="J20" s="31">
        <f t="shared" si="2"/>
        <v>75000</v>
      </c>
      <c r="K20" s="32">
        <v>54793</v>
      </c>
      <c r="L20" s="32">
        <v>233052</v>
      </c>
      <c r="M20" s="33">
        <f t="shared" si="3"/>
        <v>11652600</v>
      </c>
      <c r="N20" s="34">
        <f t="shared" si="4"/>
        <v>4.2533170295475697</v>
      </c>
    </row>
    <row r="21" spans="1:14" x14ac:dyDescent="0.25">
      <c r="A21" s="27" t="s">
        <v>60</v>
      </c>
      <c r="B21" s="29">
        <v>45656</v>
      </c>
      <c r="C21" s="29">
        <v>45692</v>
      </c>
      <c r="D21" s="30">
        <f t="shared" si="0"/>
        <v>36</v>
      </c>
      <c r="E21" s="29">
        <f t="shared" si="1"/>
        <v>45693</v>
      </c>
      <c r="F21" s="27">
        <v>3</v>
      </c>
      <c r="G21" s="35">
        <v>10</v>
      </c>
      <c r="H21" s="35">
        <v>1</v>
      </c>
      <c r="I21" s="31">
        <v>1283</v>
      </c>
      <c r="J21" s="31">
        <f t="shared" si="2"/>
        <v>1283</v>
      </c>
      <c r="K21" s="32">
        <v>5637</v>
      </c>
      <c r="L21" s="32">
        <v>9948</v>
      </c>
      <c r="M21" s="33">
        <f t="shared" si="3"/>
        <v>99480</v>
      </c>
      <c r="N21" s="34">
        <f t="shared" si="4"/>
        <v>1.7647684938797232</v>
      </c>
    </row>
    <row r="22" spans="1:14" x14ac:dyDescent="0.25">
      <c r="A22" s="27" t="s">
        <v>61</v>
      </c>
      <c r="B22" s="29">
        <v>45656</v>
      </c>
      <c r="C22" s="29">
        <v>45692</v>
      </c>
      <c r="D22" s="30">
        <f t="shared" si="0"/>
        <v>36</v>
      </c>
      <c r="E22" s="29">
        <f t="shared" si="1"/>
        <v>45693</v>
      </c>
      <c r="F22" s="27">
        <v>3</v>
      </c>
      <c r="G22" s="35">
        <v>10</v>
      </c>
      <c r="H22" s="35">
        <v>1</v>
      </c>
      <c r="I22" s="31">
        <v>1070</v>
      </c>
      <c r="J22" s="31">
        <f t="shared" si="2"/>
        <v>1070</v>
      </c>
      <c r="K22" s="32">
        <v>1995</v>
      </c>
      <c r="L22" s="32">
        <v>3000</v>
      </c>
      <c r="M22" s="33">
        <f t="shared" si="3"/>
        <v>30000</v>
      </c>
      <c r="N22" s="34">
        <f t="shared" si="4"/>
        <v>1.5037593984962405</v>
      </c>
    </row>
    <row r="23" spans="1:14" x14ac:dyDescent="0.25">
      <c r="A23" s="27" t="s">
        <v>62</v>
      </c>
      <c r="B23" s="29">
        <v>45663</v>
      </c>
      <c r="C23" s="29">
        <v>45706</v>
      </c>
      <c r="D23" s="30">
        <f t="shared" si="0"/>
        <v>43</v>
      </c>
      <c r="E23" s="29">
        <f t="shared" si="1"/>
        <v>45707</v>
      </c>
      <c r="F23" s="27">
        <v>3</v>
      </c>
      <c r="G23" s="27">
        <v>20</v>
      </c>
      <c r="H23" s="27">
        <v>2</v>
      </c>
      <c r="I23" s="31">
        <v>3668</v>
      </c>
      <c r="J23" s="31">
        <f t="shared" si="2"/>
        <v>7336</v>
      </c>
      <c r="K23" s="32">
        <v>15710</v>
      </c>
      <c r="L23" s="32">
        <v>33784</v>
      </c>
      <c r="M23" s="33">
        <f t="shared" si="3"/>
        <v>675680</v>
      </c>
      <c r="N23" s="34">
        <f t="shared" si="4"/>
        <v>2.1504774029280713</v>
      </c>
    </row>
    <row r="24" spans="1:14" x14ac:dyDescent="0.25">
      <c r="A24" s="38" t="s">
        <v>63</v>
      </c>
      <c r="B24" s="29">
        <v>45684</v>
      </c>
      <c r="C24" s="29">
        <v>45719</v>
      </c>
      <c r="D24" s="30">
        <f t="shared" si="0"/>
        <v>35</v>
      </c>
      <c r="E24" s="29">
        <f t="shared" si="1"/>
        <v>45720</v>
      </c>
      <c r="F24" s="27">
        <v>3</v>
      </c>
      <c r="G24" s="27">
        <v>15</v>
      </c>
      <c r="H24" s="27">
        <v>33</v>
      </c>
      <c r="I24" s="31">
        <v>333</v>
      </c>
      <c r="J24" s="31">
        <f t="shared" si="2"/>
        <v>10989</v>
      </c>
      <c r="K24" s="32">
        <v>29456</v>
      </c>
      <c r="L24" s="32">
        <v>78370</v>
      </c>
      <c r="M24" s="33">
        <f t="shared" si="3"/>
        <v>1175550</v>
      </c>
      <c r="N24" s="34">
        <f t="shared" si="4"/>
        <v>2.6605784899511136</v>
      </c>
    </row>
    <row r="25" spans="1:14" x14ac:dyDescent="0.25">
      <c r="A25" s="27" t="s">
        <v>64</v>
      </c>
      <c r="B25" s="29">
        <v>45698</v>
      </c>
      <c r="C25" s="29">
        <v>45727</v>
      </c>
      <c r="D25" s="30">
        <f t="shared" si="0"/>
        <v>29</v>
      </c>
      <c r="E25" s="29">
        <f t="shared" si="1"/>
        <v>45728</v>
      </c>
      <c r="F25" s="27">
        <v>3</v>
      </c>
      <c r="G25" s="27">
        <v>20</v>
      </c>
      <c r="H25" s="27">
        <v>2</v>
      </c>
      <c r="I25" s="31">
        <v>2242</v>
      </c>
      <c r="J25" s="31">
        <f t="shared" si="2"/>
        <v>4484</v>
      </c>
      <c r="K25" s="32">
        <v>4742</v>
      </c>
      <c r="L25" s="32">
        <v>7961</v>
      </c>
      <c r="M25" s="33">
        <f t="shared" si="3"/>
        <v>159220</v>
      </c>
      <c r="N25" s="34">
        <f t="shared" si="4"/>
        <v>1.6788274989455925</v>
      </c>
    </row>
    <row r="26" spans="1:14" x14ac:dyDescent="0.25">
      <c r="A26" s="27" t="s">
        <v>65</v>
      </c>
      <c r="B26" s="29">
        <v>45712</v>
      </c>
      <c r="C26" s="29">
        <v>45755</v>
      </c>
      <c r="D26" s="30">
        <f t="shared" si="0"/>
        <v>43</v>
      </c>
      <c r="E26" s="29">
        <f t="shared" si="1"/>
        <v>45756</v>
      </c>
      <c r="F26" s="27">
        <v>2</v>
      </c>
      <c r="G26" s="27">
        <v>30</v>
      </c>
      <c r="H26" s="27">
        <v>5</v>
      </c>
      <c r="I26" s="31">
        <v>10000</v>
      </c>
      <c r="J26" s="31">
        <f t="shared" si="2"/>
        <v>50000</v>
      </c>
      <c r="K26" s="32">
        <v>40648</v>
      </c>
      <c r="L26" s="32">
        <v>152284</v>
      </c>
      <c r="M26" s="33">
        <f t="shared" si="3"/>
        <v>4568520</v>
      </c>
      <c r="N26" s="34">
        <f t="shared" si="4"/>
        <v>3.7464081873646919</v>
      </c>
    </row>
    <row r="27" spans="1:14" x14ac:dyDescent="0.25">
      <c r="A27" s="27" t="s">
        <v>66</v>
      </c>
      <c r="B27" s="29">
        <v>45719</v>
      </c>
      <c r="C27" s="29">
        <v>45769</v>
      </c>
      <c r="D27" s="30">
        <f t="shared" si="0"/>
        <v>50</v>
      </c>
      <c r="E27" s="29">
        <f t="shared" si="1"/>
        <v>45770</v>
      </c>
      <c r="F27" s="27">
        <v>3</v>
      </c>
      <c r="G27" s="27">
        <v>15</v>
      </c>
      <c r="H27" s="27">
        <v>25</v>
      </c>
      <c r="I27" s="31">
        <v>1000</v>
      </c>
      <c r="J27" s="31">
        <f t="shared" si="2"/>
        <v>25000</v>
      </c>
      <c r="K27" s="32">
        <v>42121</v>
      </c>
      <c r="L27" s="32">
        <v>148402</v>
      </c>
      <c r="M27" s="33">
        <f t="shared" si="3"/>
        <v>2226030</v>
      </c>
      <c r="N27" s="34">
        <f t="shared" si="4"/>
        <v>3.5232306925286676</v>
      </c>
    </row>
    <row r="28" spans="1:14" x14ac:dyDescent="0.25">
      <c r="A28" s="39" t="s">
        <v>67</v>
      </c>
      <c r="B28" s="29">
        <v>45733</v>
      </c>
      <c r="C28" s="29">
        <v>45776</v>
      </c>
      <c r="D28" s="30">
        <f t="shared" si="0"/>
        <v>43</v>
      </c>
      <c r="E28" s="29">
        <f t="shared" si="1"/>
        <v>45777</v>
      </c>
      <c r="F28" s="27">
        <v>3</v>
      </c>
      <c r="G28" s="27">
        <v>10</v>
      </c>
      <c r="H28" s="27">
        <v>2</v>
      </c>
      <c r="I28" s="31">
        <v>697.86</v>
      </c>
      <c r="J28" s="31">
        <f t="shared" si="2"/>
        <v>1395.72</v>
      </c>
      <c r="K28" s="32">
        <v>11356</v>
      </c>
      <c r="L28" s="32">
        <v>22701</v>
      </c>
      <c r="M28" s="33">
        <f t="shared" si="3"/>
        <v>227010</v>
      </c>
      <c r="N28" s="34">
        <f t="shared" si="4"/>
        <v>1.9990313490665728</v>
      </c>
    </row>
    <row r="29" spans="1:14" x14ac:dyDescent="0.25">
      <c r="A29" s="27" t="s">
        <v>68</v>
      </c>
      <c r="B29" s="29">
        <v>45754</v>
      </c>
      <c r="C29" s="29">
        <v>45790</v>
      </c>
      <c r="D29" s="30">
        <f t="shared" si="0"/>
        <v>36</v>
      </c>
      <c r="E29" s="29">
        <f t="shared" si="1"/>
        <v>45791</v>
      </c>
      <c r="F29" s="27">
        <v>3</v>
      </c>
      <c r="G29" s="27">
        <v>25</v>
      </c>
      <c r="H29" s="27">
        <v>10</v>
      </c>
      <c r="I29" s="31">
        <v>5000</v>
      </c>
      <c r="J29" s="31">
        <f t="shared" si="2"/>
        <v>50000</v>
      </c>
      <c r="K29" s="32">
        <v>42591</v>
      </c>
      <c r="L29" s="32">
        <v>143121</v>
      </c>
      <c r="M29" s="33">
        <f t="shared" si="3"/>
        <v>3578025</v>
      </c>
      <c r="N29" s="34">
        <f t="shared" si="4"/>
        <v>3.3603578220750863</v>
      </c>
    </row>
    <row r="30" spans="1:14" x14ac:dyDescent="0.25">
      <c r="A30" s="27" t="s">
        <v>69</v>
      </c>
      <c r="B30" s="29">
        <v>45768</v>
      </c>
      <c r="C30" s="29">
        <v>45832</v>
      </c>
      <c r="D30" s="30">
        <f t="shared" si="0"/>
        <v>64</v>
      </c>
      <c r="E30" s="29">
        <f t="shared" si="1"/>
        <v>45833</v>
      </c>
      <c r="F30" s="27">
        <v>1</v>
      </c>
      <c r="G30" s="27">
        <v>50</v>
      </c>
      <c r="H30" s="27">
        <v>2</v>
      </c>
      <c r="I30" s="31">
        <v>25000</v>
      </c>
      <c r="J30" s="40">
        <f t="shared" si="2"/>
        <v>50000</v>
      </c>
      <c r="K30" s="41">
        <v>51809</v>
      </c>
      <c r="L30" s="41">
        <v>200492</v>
      </c>
      <c r="M30" s="33">
        <f t="shared" si="3"/>
        <v>10024600</v>
      </c>
      <c r="N30" s="34">
        <f t="shared" si="4"/>
        <v>3.8698295662915712</v>
      </c>
    </row>
    <row r="31" spans="1:14" x14ac:dyDescent="0.25">
      <c r="A31" s="27" t="s">
        <v>70</v>
      </c>
      <c r="B31" s="29">
        <v>45789</v>
      </c>
      <c r="C31" s="29">
        <v>45832</v>
      </c>
      <c r="D31" s="30">
        <f t="shared" si="0"/>
        <v>43</v>
      </c>
      <c r="E31" s="29">
        <f t="shared" si="1"/>
        <v>45833</v>
      </c>
      <c r="F31" s="27">
        <v>3</v>
      </c>
      <c r="G31" s="27">
        <v>15</v>
      </c>
      <c r="H31" s="27">
        <v>30</v>
      </c>
      <c r="I31" s="42">
        <v>500</v>
      </c>
      <c r="J31" s="43">
        <f t="shared" si="2"/>
        <v>15000</v>
      </c>
      <c r="K31" s="44">
        <v>39259</v>
      </c>
      <c r="L31" s="44">
        <v>125192</v>
      </c>
      <c r="M31" s="33">
        <f t="shared" si="3"/>
        <v>1877880</v>
      </c>
      <c r="N31" s="34">
        <f t="shared" si="4"/>
        <v>3.1888738887898316</v>
      </c>
    </row>
    <row r="32" spans="1:14" x14ac:dyDescent="0.25">
      <c r="H32">
        <f>SUM(H2:H31)</f>
        <v>346</v>
      </c>
      <c r="I32" s="46"/>
      <c r="J32" s="47">
        <f>SUM(J2:J31)</f>
        <v>697992.48</v>
      </c>
      <c r="K32" s="47"/>
      <c r="L32" s="47">
        <f>SUM(L2:L31)</f>
        <v>2325944</v>
      </c>
      <c r="M32" s="47">
        <f>SUM(M2:M31)</f>
        <v>65549935</v>
      </c>
      <c r="N32" s="48"/>
    </row>
    <row r="33" spans="4:11" x14ac:dyDescent="0.25">
      <c r="I33" s="46"/>
      <c r="J33" s="46"/>
      <c r="K33"/>
    </row>
    <row r="34" spans="4:11" x14ac:dyDescent="0.25">
      <c r="D34" s="48"/>
      <c r="K34"/>
    </row>
  </sheetData>
  <autoFilter ref="A1:N32" xr:uid="{00000000-0001-0000-0000-000000000000}">
    <filterColumn colId="1">
      <filters blank="1">
        <dateGroupItem year="2025" dateTimeGrouping="year"/>
      </filters>
    </filterColumn>
    <sortState xmlns:xlrd2="http://schemas.microsoft.com/office/spreadsheetml/2017/richdata2" ref="A2:N32">
      <sortCondition ref="B1:B32"/>
    </sortState>
  </autoFilter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9D14-0D87-4816-9C25-500409CA443B}">
  <sheetPr>
    <pageSetUpPr fitToPage="1"/>
  </sheetPr>
  <dimension ref="A1:AS42"/>
  <sheetViews>
    <sheetView zoomScale="85" zoomScaleNormal="85" workbookViewId="0">
      <pane ySplit="1" topLeftCell="A2" activePane="bottomLeft" state="frozen"/>
      <selection pane="bottomLeft" activeCell="B2" sqref="B2:B5"/>
    </sheetView>
  </sheetViews>
  <sheetFormatPr defaultColWidth="9.140625" defaultRowHeight="15" customHeight="1" x14ac:dyDescent="0.25"/>
  <cols>
    <col min="1" max="1" width="41.85546875" style="77" customWidth="1"/>
    <col min="2" max="2" width="30.42578125" style="45" customWidth="1"/>
    <col min="3" max="3" width="32.42578125" style="45" customWidth="1"/>
    <col min="4" max="4" width="16.140625" style="45" customWidth="1"/>
    <col min="5" max="5" width="29" style="45" customWidth="1"/>
    <col min="6" max="6" width="12.5703125" customWidth="1"/>
    <col min="7" max="7" width="12.42578125" customWidth="1"/>
    <col min="8" max="8" width="20.42578125" customWidth="1"/>
    <col min="9" max="9" width="12.42578125" customWidth="1"/>
    <col min="10" max="10" width="12.42578125" style="49" customWidth="1"/>
    <col min="11" max="11" width="14.5703125" style="49" bestFit="1" customWidth="1"/>
    <col min="12" max="12" width="14.5703125" customWidth="1"/>
    <col min="13" max="13" width="16.85546875" customWidth="1"/>
    <col min="14" max="14" width="13.85546875" customWidth="1"/>
    <col min="15" max="15" width="8.42578125" customWidth="1"/>
    <col min="16" max="16" width="11.42578125" bestFit="1" customWidth="1"/>
  </cols>
  <sheetData>
    <row r="1" spans="1:16" ht="47.25" x14ac:dyDescent="0.25">
      <c r="A1" s="50" t="s">
        <v>0</v>
      </c>
      <c r="B1" s="51" t="s">
        <v>1</v>
      </c>
      <c r="C1" s="51" t="s">
        <v>2</v>
      </c>
      <c r="D1" s="51" t="s">
        <v>38</v>
      </c>
      <c r="E1" s="51" t="s">
        <v>3</v>
      </c>
      <c r="F1" s="52" t="s">
        <v>36</v>
      </c>
      <c r="G1" s="52" t="s">
        <v>5</v>
      </c>
      <c r="H1" s="52" t="s">
        <v>71</v>
      </c>
      <c r="I1" s="52" t="s">
        <v>72</v>
      </c>
      <c r="J1" s="53" t="s">
        <v>73</v>
      </c>
      <c r="K1" s="53" t="s">
        <v>7</v>
      </c>
      <c r="L1" s="25" t="s">
        <v>9</v>
      </c>
      <c r="M1" s="25" t="s">
        <v>8</v>
      </c>
      <c r="N1" s="25" t="s">
        <v>39</v>
      </c>
      <c r="O1" s="25" t="s">
        <v>40</v>
      </c>
    </row>
    <row r="2" spans="1:16" x14ac:dyDescent="0.25">
      <c r="A2" s="54" t="s">
        <v>74</v>
      </c>
      <c r="B2" s="55">
        <v>45831</v>
      </c>
      <c r="C2" s="55">
        <v>45860</v>
      </c>
      <c r="D2" s="56">
        <f t="shared" ref="D2:D35" si="0">C2-B2</f>
        <v>29</v>
      </c>
      <c r="E2" s="55">
        <f t="shared" ref="E2:E9" si="1">C2+1</f>
        <v>45861</v>
      </c>
      <c r="F2" s="57">
        <v>20</v>
      </c>
      <c r="G2" s="57">
        <v>1</v>
      </c>
      <c r="H2" s="57"/>
      <c r="I2" s="57"/>
      <c r="J2" s="58">
        <v>2000</v>
      </c>
      <c r="K2" s="43">
        <f t="shared" ref="K2:K35" si="2">G2*J2</f>
        <v>2000</v>
      </c>
      <c r="L2" s="59">
        <v>8097</v>
      </c>
      <c r="M2" s="59">
        <v>14843</v>
      </c>
      <c r="N2" s="59">
        <f>F2*M2</f>
        <v>296860</v>
      </c>
      <c r="O2" s="60">
        <f t="shared" ref="O2:O35" si="3">M2/L2</f>
        <v>1.8331480795356305</v>
      </c>
    </row>
    <row r="3" spans="1:16" x14ac:dyDescent="0.25">
      <c r="A3" s="54" t="s">
        <v>75</v>
      </c>
      <c r="B3" s="55">
        <v>45831</v>
      </c>
      <c r="C3" s="55">
        <v>45860</v>
      </c>
      <c r="D3" s="56">
        <f t="shared" si="0"/>
        <v>29</v>
      </c>
      <c r="E3" s="55">
        <f t="shared" si="1"/>
        <v>45861</v>
      </c>
      <c r="F3" s="61">
        <v>20</v>
      </c>
      <c r="G3" s="61">
        <v>1</v>
      </c>
      <c r="H3" s="61"/>
      <c r="I3" s="61"/>
      <c r="J3" s="58">
        <v>2553</v>
      </c>
      <c r="K3" s="43">
        <f t="shared" si="2"/>
        <v>2553</v>
      </c>
      <c r="L3" s="62">
        <v>4268</v>
      </c>
      <c r="M3" s="59">
        <v>7320</v>
      </c>
      <c r="N3" s="59">
        <f>F3*M3</f>
        <v>146400</v>
      </c>
      <c r="O3" s="60">
        <f t="shared" si="3"/>
        <v>1.7150890346766636</v>
      </c>
    </row>
    <row r="4" spans="1:16" x14ac:dyDescent="0.25">
      <c r="A4" s="54" t="s">
        <v>76</v>
      </c>
      <c r="B4" s="55">
        <v>45833</v>
      </c>
      <c r="C4" s="55">
        <v>45867</v>
      </c>
      <c r="D4" s="56">
        <f t="shared" si="0"/>
        <v>34</v>
      </c>
      <c r="E4" s="55">
        <f t="shared" si="1"/>
        <v>45868</v>
      </c>
      <c r="F4" s="61">
        <v>15</v>
      </c>
      <c r="G4" s="61">
        <v>25</v>
      </c>
      <c r="H4" s="61"/>
      <c r="I4" s="61"/>
      <c r="J4" s="43">
        <v>500</v>
      </c>
      <c r="K4" s="43">
        <f t="shared" si="2"/>
        <v>12500</v>
      </c>
      <c r="L4" s="62">
        <v>26845</v>
      </c>
      <c r="M4" s="59">
        <v>69608</v>
      </c>
      <c r="N4" s="59">
        <f>F4*M4</f>
        <v>1044120</v>
      </c>
      <c r="O4" s="60">
        <f t="shared" si="3"/>
        <v>2.5929595827900913</v>
      </c>
      <c r="P4" s="46"/>
    </row>
    <row r="5" spans="1:16" x14ac:dyDescent="0.25">
      <c r="A5" s="54" t="s">
        <v>77</v>
      </c>
      <c r="B5" s="55">
        <v>45833</v>
      </c>
      <c r="C5" s="55">
        <v>45915</v>
      </c>
      <c r="D5" s="56">
        <f t="shared" si="0"/>
        <v>82</v>
      </c>
      <c r="E5" s="55">
        <f t="shared" si="1"/>
        <v>45916</v>
      </c>
      <c r="F5" s="57">
        <v>50</v>
      </c>
      <c r="G5" s="57">
        <v>3</v>
      </c>
      <c r="H5" s="57"/>
      <c r="I5" s="57"/>
      <c r="J5" s="43">
        <v>25000</v>
      </c>
      <c r="K5" s="43">
        <f t="shared" si="2"/>
        <v>75000</v>
      </c>
      <c r="L5" s="62">
        <v>52529</v>
      </c>
      <c r="M5" s="59">
        <v>188067</v>
      </c>
      <c r="N5" s="59">
        <f>F8*M5</f>
        <v>3761340</v>
      </c>
      <c r="O5" s="60">
        <f t="shared" si="3"/>
        <v>3.5802509090216832</v>
      </c>
      <c r="P5" s="46"/>
    </row>
    <row r="6" spans="1:16" x14ac:dyDescent="0.25">
      <c r="A6" s="54" t="s">
        <v>78</v>
      </c>
      <c r="B6" s="55">
        <v>45854</v>
      </c>
      <c r="C6" s="55">
        <v>45888</v>
      </c>
      <c r="D6" s="56">
        <f t="shared" si="0"/>
        <v>34</v>
      </c>
      <c r="E6" s="55">
        <f t="shared" si="1"/>
        <v>45889</v>
      </c>
      <c r="F6" s="57">
        <v>20</v>
      </c>
      <c r="G6" s="57">
        <v>2</v>
      </c>
      <c r="H6" s="57"/>
      <c r="I6" s="57"/>
      <c r="J6" s="58">
        <v>2364.25</v>
      </c>
      <c r="K6" s="43">
        <f t="shared" si="2"/>
        <v>4728.5</v>
      </c>
      <c r="L6" s="62">
        <v>25759</v>
      </c>
      <c r="M6" s="59">
        <v>57383</v>
      </c>
      <c r="N6" s="59">
        <f>F7*M6</f>
        <v>860745</v>
      </c>
      <c r="O6" s="60">
        <f t="shared" si="3"/>
        <v>2.2276874102255522</v>
      </c>
      <c r="P6" s="46"/>
    </row>
    <row r="7" spans="1:16" x14ac:dyDescent="0.25">
      <c r="A7" s="54" t="s">
        <v>79</v>
      </c>
      <c r="B7" s="63">
        <v>45868</v>
      </c>
      <c r="C7" s="55">
        <v>45895</v>
      </c>
      <c r="D7" s="56">
        <f t="shared" si="0"/>
        <v>27</v>
      </c>
      <c r="E7" s="55">
        <f t="shared" si="1"/>
        <v>45896</v>
      </c>
      <c r="F7" s="57">
        <v>15</v>
      </c>
      <c r="G7" s="57">
        <v>20</v>
      </c>
      <c r="H7" s="57"/>
      <c r="I7" s="57"/>
      <c r="J7" s="43">
        <v>500</v>
      </c>
      <c r="K7" s="43">
        <f t="shared" si="2"/>
        <v>10000</v>
      </c>
      <c r="L7" s="62">
        <v>36028</v>
      </c>
      <c r="M7" s="59">
        <v>104435</v>
      </c>
      <c r="N7" s="59">
        <f>F6*M7</f>
        <v>2088700</v>
      </c>
      <c r="O7" s="60">
        <f t="shared" si="3"/>
        <v>2.8987176640390806</v>
      </c>
    </row>
    <row r="8" spans="1:16" x14ac:dyDescent="0.25">
      <c r="A8" s="64" t="s">
        <v>80</v>
      </c>
      <c r="B8" s="65">
        <v>45868</v>
      </c>
      <c r="C8" s="65">
        <v>45902</v>
      </c>
      <c r="D8" s="56">
        <f t="shared" si="0"/>
        <v>34</v>
      </c>
      <c r="E8" s="55">
        <f t="shared" si="1"/>
        <v>45903</v>
      </c>
      <c r="F8" s="61">
        <v>20</v>
      </c>
      <c r="G8" s="61">
        <v>1</v>
      </c>
      <c r="H8" s="61"/>
      <c r="I8" s="61"/>
      <c r="J8" s="58">
        <v>1711</v>
      </c>
      <c r="K8" s="43">
        <f t="shared" si="2"/>
        <v>1711</v>
      </c>
      <c r="L8" s="62">
        <v>6818</v>
      </c>
      <c r="M8" s="62">
        <v>11719</v>
      </c>
      <c r="N8" s="59">
        <f>F7*M8</f>
        <v>175785</v>
      </c>
      <c r="O8" s="60">
        <f t="shared" si="3"/>
        <v>1.7188325022000586</v>
      </c>
    </row>
    <row r="9" spans="1:16" x14ac:dyDescent="0.25">
      <c r="A9" s="54" t="s">
        <v>81</v>
      </c>
      <c r="B9" s="55">
        <v>45896</v>
      </c>
      <c r="C9" s="55">
        <v>45923</v>
      </c>
      <c r="D9" s="56">
        <f t="shared" si="0"/>
        <v>27</v>
      </c>
      <c r="E9" s="55">
        <f t="shared" si="1"/>
        <v>45924</v>
      </c>
      <c r="F9" s="57">
        <v>15</v>
      </c>
      <c r="G9" s="57">
        <v>25</v>
      </c>
      <c r="H9" s="57"/>
      <c r="I9" s="57"/>
      <c r="J9" s="43">
        <v>500</v>
      </c>
      <c r="K9" s="43">
        <f t="shared" si="2"/>
        <v>12500</v>
      </c>
      <c r="L9" s="62">
        <v>29216</v>
      </c>
      <c r="M9" s="59">
        <v>69478</v>
      </c>
      <c r="N9" s="59">
        <f t="shared" ref="N9:N29" si="4">F9*M9</f>
        <v>1042170</v>
      </c>
      <c r="O9" s="60">
        <f t="shared" si="3"/>
        <v>2.378080503833516</v>
      </c>
    </row>
    <row r="10" spans="1:16" x14ac:dyDescent="0.25">
      <c r="A10" s="54" t="s">
        <v>82</v>
      </c>
      <c r="B10" s="63">
        <v>45896</v>
      </c>
      <c r="C10" s="55">
        <v>45951</v>
      </c>
      <c r="D10" s="56">
        <f t="shared" si="0"/>
        <v>55</v>
      </c>
      <c r="E10" s="55">
        <v>45952</v>
      </c>
      <c r="F10" s="57">
        <v>15</v>
      </c>
      <c r="G10" s="57">
        <v>50</v>
      </c>
      <c r="H10" s="57"/>
      <c r="I10" s="57"/>
      <c r="J10" s="43">
        <v>1000</v>
      </c>
      <c r="K10" s="43">
        <f t="shared" si="2"/>
        <v>50000</v>
      </c>
      <c r="L10" s="62">
        <v>41033</v>
      </c>
      <c r="M10" s="59">
        <v>128360</v>
      </c>
      <c r="N10" s="59">
        <f t="shared" si="4"/>
        <v>1925400</v>
      </c>
      <c r="O10" s="60">
        <f t="shared" si="3"/>
        <v>3.1282138766358782</v>
      </c>
    </row>
    <row r="11" spans="1:16" x14ac:dyDescent="0.25">
      <c r="A11" s="54" t="s">
        <v>83</v>
      </c>
      <c r="B11" s="55">
        <v>45924</v>
      </c>
      <c r="C11" s="55">
        <v>45951</v>
      </c>
      <c r="D11" s="56">
        <f t="shared" si="0"/>
        <v>27</v>
      </c>
      <c r="E11" s="55">
        <f t="shared" ref="E11:E18" si="5">C11+1</f>
        <v>45952</v>
      </c>
      <c r="F11" s="57">
        <v>15</v>
      </c>
      <c r="G11" s="57">
        <v>20</v>
      </c>
      <c r="H11" s="57"/>
      <c r="I11" s="57"/>
      <c r="J11" s="43">
        <v>500</v>
      </c>
      <c r="K11" s="43">
        <f t="shared" si="2"/>
        <v>10000</v>
      </c>
      <c r="L11" s="62">
        <v>24359</v>
      </c>
      <c r="M11" s="59">
        <v>60284</v>
      </c>
      <c r="N11" s="59">
        <f t="shared" si="4"/>
        <v>904260</v>
      </c>
      <c r="O11" s="60">
        <f t="shared" si="3"/>
        <v>2.4748142370376454</v>
      </c>
    </row>
    <row r="12" spans="1:16" x14ac:dyDescent="0.25">
      <c r="A12" s="54" t="s">
        <v>84</v>
      </c>
      <c r="B12" s="55">
        <v>45924</v>
      </c>
      <c r="C12" s="55">
        <v>46007</v>
      </c>
      <c r="D12" s="56">
        <f t="shared" si="0"/>
        <v>83</v>
      </c>
      <c r="E12" s="55">
        <f t="shared" si="5"/>
        <v>46008</v>
      </c>
      <c r="F12" s="57">
        <v>50</v>
      </c>
      <c r="G12" s="57">
        <v>3</v>
      </c>
      <c r="H12" s="57"/>
      <c r="I12" s="57"/>
      <c r="J12" s="43">
        <v>25000</v>
      </c>
      <c r="K12" s="43">
        <f t="shared" si="2"/>
        <v>75000</v>
      </c>
      <c r="L12" s="62">
        <v>44491</v>
      </c>
      <c r="M12" s="59">
        <v>165309</v>
      </c>
      <c r="N12" s="59">
        <f t="shared" si="4"/>
        <v>8265450</v>
      </c>
      <c r="O12" s="60">
        <f t="shared" si="3"/>
        <v>3.7155604504281765</v>
      </c>
    </row>
    <row r="13" spans="1:16" x14ac:dyDescent="0.25">
      <c r="A13" s="66" t="s">
        <v>85</v>
      </c>
      <c r="B13" s="55">
        <v>45938</v>
      </c>
      <c r="C13" s="55">
        <v>45971</v>
      </c>
      <c r="D13" s="56">
        <f t="shared" si="0"/>
        <v>33</v>
      </c>
      <c r="E13" s="55">
        <f t="shared" si="5"/>
        <v>45972</v>
      </c>
      <c r="F13" s="57">
        <v>20</v>
      </c>
      <c r="G13" s="57">
        <v>2</v>
      </c>
      <c r="H13" s="57"/>
      <c r="I13" s="57"/>
      <c r="J13" s="58">
        <v>2526</v>
      </c>
      <c r="K13" s="43">
        <f t="shared" si="2"/>
        <v>5052</v>
      </c>
      <c r="L13" s="62">
        <v>21610</v>
      </c>
      <c r="M13" s="59">
        <v>48264</v>
      </c>
      <c r="N13" s="59">
        <f t="shared" si="4"/>
        <v>965280</v>
      </c>
      <c r="O13" s="60">
        <f t="shared" si="3"/>
        <v>2.2334104581212402</v>
      </c>
    </row>
    <row r="14" spans="1:16" x14ac:dyDescent="0.25">
      <c r="A14" s="54" t="s">
        <v>86</v>
      </c>
      <c r="B14" s="55">
        <v>45952</v>
      </c>
      <c r="C14" s="55">
        <v>45980</v>
      </c>
      <c r="D14" s="56">
        <f t="shared" si="0"/>
        <v>28</v>
      </c>
      <c r="E14" s="55">
        <f t="shared" si="5"/>
        <v>45981</v>
      </c>
      <c r="F14" s="57">
        <v>15</v>
      </c>
      <c r="G14" s="57">
        <v>25</v>
      </c>
      <c r="H14" s="57"/>
      <c r="I14" s="57"/>
      <c r="J14" s="43">
        <v>500</v>
      </c>
      <c r="K14" s="43">
        <f t="shared" si="2"/>
        <v>12500</v>
      </c>
      <c r="L14" s="62">
        <v>27514</v>
      </c>
      <c r="M14" s="59">
        <v>74937</v>
      </c>
      <c r="N14" s="59">
        <f t="shared" si="4"/>
        <v>1124055</v>
      </c>
      <c r="O14" s="60">
        <f t="shared" si="3"/>
        <v>2.7235952605946063</v>
      </c>
    </row>
    <row r="15" spans="1:16" x14ac:dyDescent="0.25">
      <c r="A15" s="54" t="s">
        <v>87</v>
      </c>
      <c r="B15" s="55">
        <v>45974</v>
      </c>
      <c r="C15" s="55">
        <v>46001</v>
      </c>
      <c r="D15" s="67">
        <f t="shared" si="0"/>
        <v>27</v>
      </c>
      <c r="E15" s="55">
        <f t="shared" si="5"/>
        <v>46002</v>
      </c>
      <c r="F15" s="57">
        <v>15</v>
      </c>
      <c r="G15" s="57">
        <v>1</v>
      </c>
      <c r="H15" s="57"/>
      <c r="I15" s="57"/>
      <c r="J15" s="43">
        <v>450</v>
      </c>
      <c r="K15" s="43">
        <f t="shared" si="2"/>
        <v>450</v>
      </c>
      <c r="L15" s="62">
        <v>3692</v>
      </c>
      <c r="M15" s="62">
        <v>5945</v>
      </c>
      <c r="N15" s="62">
        <f t="shared" si="4"/>
        <v>89175</v>
      </c>
      <c r="O15" s="60">
        <f t="shared" si="3"/>
        <v>1.6102383531960998</v>
      </c>
    </row>
    <row r="16" spans="1:16" x14ac:dyDescent="0.25">
      <c r="A16" s="54" t="s">
        <v>88</v>
      </c>
      <c r="B16" s="55">
        <v>45974</v>
      </c>
      <c r="C16" s="55">
        <v>46001</v>
      </c>
      <c r="D16" s="67">
        <f t="shared" si="0"/>
        <v>27</v>
      </c>
      <c r="E16" s="55">
        <f t="shared" si="5"/>
        <v>46002</v>
      </c>
      <c r="F16" s="57">
        <v>15</v>
      </c>
      <c r="G16" s="57">
        <v>1</v>
      </c>
      <c r="H16" s="57"/>
      <c r="I16" s="57"/>
      <c r="J16" s="43">
        <v>471</v>
      </c>
      <c r="K16" s="43">
        <f t="shared" si="2"/>
        <v>471</v>
      </c>
      <c r="L16" s="62">
        <v>482</v>
      </c>
      <c r="M16" s="62">
        <v>1018</v>
      </c>
      <c r="N16" s="62">
        <f t="shared" si="4"/>
        <v>15270</v>
      </c>
      <c r="O16" s="60">
        <f t="shared" si="3"/>
        <v>2.1120331950207469</v>
      </c>
    </row>
    <row r="17" spans="1:45" x14ac:dyDescent="0.25">
      <c r="A17" s="54" t="s">
        <v>89</v>
      </c>
      <c r="B17" s="55">
        <v>45974</v>
      </c>
      <c r="C17" s="55">
        <v>46001</v>
      </c>
      <c r="D17" s="67">
        <f t="shared" si="0"/>
        <v>27</v>
      </c>
      <c r="E17" s="55">
        <f t="shared" si="5"/>
        <v>46002</v>
      </c>
      <c r="F17" s="57">
        <v>15</v>
      </c>
      <c r="G17" s="57">
        <v>1</v>
      </c>
      <c r="H17" s="57"/>
      <c r="I17" s="57"/>
      <c r="J17" s="43">
        <v>471</v>
      </c>
      <c r="K17" s="43">
        <f t="shared" si="2"/>
        <v>471</v>
      </c>
      <c r="L17" s="62">
        <v>240</v>
      </c>
      <c r="M17" s="62">
        <v>393</v>
      </c>
      <c r="N17" s="62">
        <f t="shared" si="4"/>
        <v>5895</v>
      </c>
      <c r="O17" s="60">
        <f t="shared" si="3"/>
        <v>1.6375</v>
      </c>
    </row>
    <row r="18" spans="1:45" s="68" customFormat="1" x14ac:dyDescent="0.25">
      <c r="A18" s="54" t="s">
        <v>90</v>
      </c>
      <c r="B18" s="55">
        <v>45974</v>
      </c>
      <c r="C18" s="55">
        <v>46029</v>
      </c>
      <c r="D18" s="67">
        <f t="shared" si="0"/>
        <v>55</v>
      </c>
      <c r="E18" s="55">
        <f t="shared" si="5"/>
        <v>46030</v>
      </c>
      <c r="F18" s="57">
        <v>25</v>
      </c>
      <c r="G18" s="57">
        <v>10</v>
      </c>
      <c r="H18" s="57"/>
      <c r="I18" s="57"/>
      <c r="J18" s="43">
        <v>5000</v>
      </c>
      <c r="K18" s="43">
        <f t="shared" si="2"/>
        <v>50000</v>
      </c>
      <c r="L18" s="62">
        <v>49730</v>
      </c>
      <c r="M18" s="62">
        <v>184438</v>
      </c>
      <c r="N18" s="62">
        <f t="shared" si="4"/>
        <v>4610950</v>
      </c>
      <c r="O18" s="60">
        <f t="shared" si="3"/>
        <v>3.7087874522421074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 x14ac:dyDescent="0.25">
      <c r="A19" s="54" t="s">
        <v>91</v>
      </c>
      <c r="B19" s="55">
        <v>45982</v>
      </c>
      <c r="C19" s="55">
        <v>46002</v>
      </c>
      <c r="D19" s="56">
        <f t="shared" si="0"/>
        <v>20</v>
      </c>
      <c r="E19" s="55">
        <v>46003</v>
      </c>
      <c r="F19" s="57">
        <v>15</v>
      </c>
      <c r="G19" s="57">
        <v>50</v>
      </c>
      <c r="H19" s="57"/>
      <c r="I19" s="57"/>
      <c r="J19" s="43">
        <v>500</v>
      </c>
      <c r="K19" s="43">
        <f t="shared" si="2"/>
        <v>25000</v>
      </c>
      <c r="L19" s="62">
        <v>23067</v>
      </c>
      <c r="M19" s="62">
        <v>59520</v>
      </c>
      <c r="N19" s="62">
        <f t="shared" si="4"/>
        <v>892800</v>
      </c>
      <c r="O19" s="60">
        <f t="shared" si="3"/>
        <v>2.5803095330992325</v>
      </c>
    </row>
    <row r="20" spans="1:45" x14ac:dyDescent="0.25">
      <c r="A20" s="54" t="s">
        <v>92</v>
      </c>
      <c r="B20" s="55">
        <v>46008</v>
      </c>
      <c r="C20" s="55">
        <v>46041</v>
      </c>
      <c r="D20" s="56">
        <f t="shared" si="0"/>
        <v>33</v>
      </c>
      <c r="E20" s="55">
        <f t="shared" ref="E20:E28" si="6">C20+1</f>
        <v>46042</v>
      </c>
      <c r="F20" s="61">
        <v>15</v>
      </c>
      <c r="G20" s="57">
        <v>20</v>
      </c>
      <c r="H20" s="57"/>
      <c r="I20" s="57"/>
      <c r="J20" s="43">
        <v>500</v>
      </c>
      <c r="K20" s="43">
        <f t="shared" si="2"/>
        <v>10000</v>
      </c>
      <c r="L20" s="62">
        <v>20310</v>
      </c>
      <c r="M20" s="62">
        <v>46383</v>
      </c>
      <c r="N20" s="62">
        <f t="shared" si="4"/>
        <v>695745</v>
      </c>
      <c r="O20" s="60">
        <f t="shared" si="3"/>
        <v>2.2837518463810929</v>
      </c>
    </row>
    <row r="21" spans="1:45" x14ac:dyDescent="0.25">
      <c r="A21" s="54" t="s">
        <v>93</v>
      </c>
      <c r="B21" s="55">
        <v>46021</v>
      </c>
      <c r="C21" s="55">
        <v>46048</v>
      </c>
      <c r="D21" s="56">
        <f t="shared" si="0"/>
        <v>27</v>
      </c>
      <c r="E21" s="55">
        <f t="shared" si="6"/>
        <v>46049</v>
      </c>
      <c r="F21" s="57">
        <v>10</v>
      </c>
      <c r="G21" s="57">
        <v>1</v>
      </c>
      <c r="H21" s="57"/>
      <c r="I21" s="57"/>
      <c r="J21" s="58">
        <v>1283</v>
      </c>
      <c r="K21" s="43">
        <f t="shared" si="2"/>
        <v>1283</v>
      </c>
      <c r="L21" s="62">
        <v>3889</v>
      </c>
      <c r="M21" s="62">
        <v>6138</v>
      </c>
      <c r="N21" s="62">
        <f t="shared" si="4"/>
        <v>61380</v>
      </c>
      <c r="O21" s="60">
        <f t="shared" si="3"/>
        <v>1.5782977629210595</v>
      </c>
    </row>
    <row r="22" spans="1:45" x14ac:dyDescent="0.25">
      <c r="A22" s="54" t="s">
        <v>94</v>
      </c>
      <c r="B22" s="55">
        <v>46021</v>
      </c>
      <c r="C22" s="55">
        <v>46048</v>
      </c>
      <c r="D22" s="56">
        <f t="shared" si="0"/>
        <v>27</v>
      </c>
      <c r="E22" s="55">
        <f t="shared" si="6"/>
        <v>46049</v>
      </c>
      <c r="F22" s="57">
        <v>10</v>
      </c>
      <c r="G22" s="57">
        <v>1</v>
      </c>
      <c r="H22" s="57"/>
      <c r="I22" s="57"/>
      <c r="J22" s="58">
        <v>1070</v>
      </c>
      <c r="K22" s="43">
        <f t="shared" si="2"/>
        <v>1070</v>
      </c>
      <c r="L22" s="62">
        <v>2758</v>
      </c>
      <c r="M22" s="62">
        <v>4176</v>
      </c>
      <c r="N22" s="62">
        <f t="shared" si="4"/>
        <v>41760</v>
      </c>
      <c r="O22" s="60">
        <f t="shared" si="3"/>
        <v>1.514140681653372</v>
      </c>
    </row>
    <row r="23" spans="1:45" x14ac:dyDescent="0.25">
      <c r="A23" s="54" t="s">
        <v>95</v>
      </c>
      <c r="B23" s="55">
        <v>46029</v>
      </c>
      <c r="C23" s="55">
        <v>46104</v>
      </c>
      <c r="D23" s="56">
        <f t="shared" si="0"/>
        <v>75</v>
      </c>
      <c r="E23" s="55">
        <f t="shared" si="6"/>
        <v>46105</v>
      </c>
      <c r="F23" s="57">
        <v>50</v>
      </c>
      <c r="G23" s="57">
        <v>3</v>
      </c>
      <c r="H23" s="57"/>
      <c r="I23" s="57"/>
      <c r="J23" s="43">
        <v>25000</v>
      </c>
      <c r="K23" s="43">
        <f t="shared" si="2"/>
        <v>75000</v>
      </c>
      <c r="L23" s="62">
        <v>41827</v>
      </c>
      <c r="M23" s="62">
        <v>150618</v>
      </c>
      <c r="N23" s="62">
        <f t="shared" si="4"/>
        <v>7530900</v>
      </c>
      <c r="O23" s="60">
        <f t="shared" si="3"/>
        <v>3.6009754464819377</v>
      </c>
    </row>
    <row r="24" spans="1:45" x14ac:dyDescent="0.25">
      <c r="A24" s="54" t="s">
        <v>96</v>
      </c>
      <c r="B24" s="55">
        <v>46036</v>
      </c>
      <c r="C24" s="55">
        <v>46069</v>
      </c>
      <c r="D24" s="56">
        <f t="shared" si="0"/>
        <v>33</v>
      </c>
      <c r="E24" s="55">
        <f t="shared" si="6"/>
        <v>46070</v>
      </c>
      <c r="F24" s="57">
        <v>35</v>
      </c>
      <c r="G24" s="57">
        <v>1</v>
      </c>
      <c r="H24" s="57"/>
      <c r="I24" s="57"/>
      <c r="J24" s="58">
        <v>13714</v>
      </c>
      <c r="K24" s="43">
        <f t="shared" si="2"/>
        <v>13714</v>
      </c>
      <c r="L24" s="62">
        <v>13415</v>
      </c>
      <c r="M24" s="62">
        <v>28441</v>
      </c>
      <c r="N24" s="62">
        <f t="shared" si="4"/>
        <v>995435</v>
      </c>
      <c r="O24" s="60">
        <f t="shared" si="3"/>
        <v>2.1200894521058515</v>
      </c>
    </row>
    <row r="25" spans="1:45" x14ac:dyDescent="0.25">
      <c r="A25" s="54" t="s">
        <v>97</v>
      </c>
      <c r="B25" s="55">
        <v>46036</v>
      </c>
      <c r="C25" s="55">
        <v>46091</v>
      </c>
      <c r="D25" s="56">
        <f t="shared" si="0"/>
        <v>55</v>
      </c>
      <c r="E25" s="55">
        <f t="shared" si="6"/>
        <v>46092</v>
      </c>
      <c r="F25" s="61">
        <v>15</v>
      </c>
      <c r="G25" s="57">
        <v>50</v>
      </c>
      <c r="H25" s="57"/>
      <c r="I25" s="57"/>
      <c r="J25" s="43">
        <v>1000</v>
      </c>
      <c r="K25" s="43">
        <f t="shared" si="2"/>
        <v>50000</v>
      </c>
      <c r="L25" s="62">
        <v>34051</v>
      </c>
      <c r="M25" s="62">
        <v>109833</v>
      </c>
      <c r="N25" s="62">
        <f t="shared" si="4"/>
        <v>1647495</v>
      </c>
      <c r="O25" s="60">
        <f t="shared" si="3"/>
        <v>3.2255440368858479</v>
      </c>
    </row>
    <row r="26" spans="1:45" x14ac:dyDescent="0.25">
      <c r="A26" s="54" t="s">
        <v>98</v>
      </c>
      <c r="B26" s="55">
        <v>46043</v>
      </c>
      <c r="C26" s="55">
        <v>46077</v>
      </c>
      <c r="D26" s="56">
        <f t="shared" si="0"/>
        <v>34</v>
      </c>
      <c r="E26" s="55">
        <f t="shared" si="6"/>
        <v>46078</v>
      </c>
      <c r="F26" s="61">
        <v>15</v>
      </c>
      <c r="G26" s="57">
        <v>25</v>
      </c>
      <c r="H26" s="57"/>
      <c r="I26" s="57"/>
      <c r="J26" s="43">
        <v>500</v>
      </c>
      <c r="K26" s="43">
        <f t="shared" si="2"/>
        <v>12500</v>
      </c>
      <c r="L26" s="62">
        <v>31350</v>
      </c>
      <c r="M26" s="62">
        <v>93319</v>
      </c>
      <c r="N26" s="62">
        <f t="shared" si="4"/>
        <v>1399785</v>
      </c>
      <c r="O26" s="60">
        <f t="shared" si="3"/>
        <v>2.9766826156299842</v>
      </c>
    </row>
    <row r="27" spans="1:45" x14ac:dyDescent="0.25">
      <c r="A27" s="54" t="s">
        <v>99</v>
      </c>
      <c r="B27" s="55">
        <v>46043</v>
      </c>
      <c r="C27" s="55">
        <v>46083</v>
      </c>
      <c r="D27" s="56">
        <f t="shared" si="0"/>
        <v>40</v>
      </c>
      <c r="E27" s="55">
        <f t="shared" si="6"/>
        <v>46084</v>
      </c>
      <c r="F27" s="57">
        <v>20</v>
      </c>
      <c r="G27" s="57">
        <v>2</v>
      </c>
      <c r="H27" s="57"/>
      <c r="I27" s="57"/>
      <c r="J27" s="58">
        <v>2374</v>
      </c>
      <c r="K27" s="43">
        <f t="shared" si="2"/>
        <v>4748</v>
      </c>
      <c r="L27" s="62">
        <v>5317</v>
      </c>
      <c r="M27" s="62">
        <v>9554</v>
      </c>
      <c r="N27" s="62">
        <f t="shared" si="4"/>
        <v>191080</v>
      </c>
      <c r="O27" s="60">
        <f t="shared" si="3"/>
        <v>1.7968779386872296</v>
      </c>
    </row>
    <row r="28" spans="1:45" x14ac:dyDescent="0.25">
      <c r="A28" s="54" t="s">
        <v>100</v>
      </c>
      <c r="B28" s="55">
        <v>46078</v>
      </c>
      <c r="C28" s="55">
        <v>46104</v>
      </c>
      <c r="D28" s="56">
        <f t="shared" si="0"/>
        <v>26</v>
      </c>
      <c r="E28" s="55">
        <f t="shared" si="6"/>
        <v>46105</v>
      </c>
      <c r="F28" s="57">
        <v>15</v>
      </c>
      <c r="G28" s="57">
        <v>20</v>
      </c>
      <c r="H28" s="57"/>
      <c r="I28" s="57"/>
      <c r="J28" s="43">
        <v>500</v>
      </c>
      <c r="K28" s="43">
        <f t="shared" si="2"/>
        <v>10000</v>
      </c>
      <c r="L28" s="62">
        <v>10623</v>
      </c>
      <c r="M28" s="62">
        <v>22471</v>
      </c>
      <c r="N28" s="62">
        <f t="shared" si="4"/>
        <v>337065</v>
      </c>
      <c r="O28" s="60">
        <f t="shared" si="3"/>
        <v>2.1153158241551351</v>
      </c>
    </row>
    <row r="29" spans="1:45" x14ac:dyDescent="0.25">
      <c r="A29" s="54" t="s">
        <v>101</v>
      </c>
      <c r="B29" s="55">
        <v>46085</v>
      </c>
      <c r="C29" s="55">
        <v>46111</v>
      </c>
      <c r="D29" s="56">
        <f t="shared" si="0"/>
        <v>26</v>
      </c>
      <c r="E29" s="55">
        <v>46112</v>
      </c>
      <c r="F29" s="57">
        <v>15</v>
      </c>
      <c r="G29" s="57">
        <v>2</v>
      </c>
      <c r="H29" s="57"/>
      <c r="I29" s="57"/>
      <c r="J29" s="58">
        <v>890</v>
      </c>
      <c r="K29" s="43">
        <f t="shared" si="2"/>
        <v>1780</v>
      </c>
      <c r="L29" s="62">
        <v>6103</v>
      </c>
      <c r="M29" s="62">
        <v>10102</v>
      </c>
      <c r="N29" s="62">
        <f t="shared" si="4"/>
        <v>151530</v>
      </c>
      <c r="O29" s="60">
        <f t="shared" si="3"/>
        <v>1.6552515156480418</v>
      </c>
    </row>
    <row r="30" spans="1:45" x14ac:dyDescent="0.25">
      <c r="A30" s="54" t="s">
        <v>102</v>
      </c>
      <c r="B30" s="55">
        <v>46099</v>
      </c>
      <c r="C30" s="55">
        <v>46125</v>
      </c>
      <c r="D30" s="56">
        <f t="shared" si="0"/>
        <v>26</v>
      </c>
      <c r="E30" s="55">
        <v>46126</v>
      </c>
      <c r="F30" s="57">
        <v>15</v>
      </c>
      <c r="G30" s="57">
        <v>1</v>
      </c>
      <c r="H30" s="69">
        <v>2000</v>
      </c>
      <c r="I30" s="70">
        <v>55</v>
      </c>
      <c r="J30" s="43">
        <v>2000</v>
      </c>
      <c r="K30" s="43">
        <f t="shared" si="2"/>
        <v>2000</v>
      </c>
      <c r="L30" s="62"/>
      <c r="M30" s="62"/>
      <c r="N30" s="62"/>
      <c r="O30" s="60" t="e">
        <f t="shared" si="3"/>
        <v>#DIV/0!</v>
      </c>
    </row>
    <row r="31" spans="1:45" x14ac:dyDescent="0.25">
      <c r="A31" s="54" t="s">
        <v>103</v>
      </c>
      <c r="B31" s="55">
        <v>46106</v>
      </c>
      <c r="C31" s="55">
        <v>46140</v>
      </c>
      <c r="D31" s="56">
        <f t="shared" si="0"/>
        <v>34</v>
      </c>
      <c r="E31" s="55">
        <f>C31+1</f>
        <v>46141</v>
      </c>
      <c r="F31" s="57">
        <v>15</v>
      </c>
      <c r="G31" s="57">
        <v>30</v>
      </c>
      <c r="H31" s="69">
        <v>500</v>
      </c>
      <c r="I31" s="70">
        <v>10</v>
      </c>
      <c r="J31" s="43">
        <v>500</v>
      </c>
      <c r="K31" s="43">
        <f t="shared" si="2"/>
        <v>15000</v>
      </c>
      <c r="L31" s="62"/>
      <c r="M31" s="62"/>
      <c r="N31" s="62">
        <f>F31*M31</f>
        <v>0</v>
      </c>
      <c r="O31" s="60" t="e">
        <f t="shared" si="3"/>
        <v>#DIV/0!</v>
      </c>
    </row>
    <row r="32" spans="1:45" x14ac:dyDescent="0.25">
      <c r="A32" s="54" t="s">
        <v>104</v>
      </c>
      <c r="B32" s="55">
        <v>46120</v>
      </c>
      <c r="C32" s="55">
        <v>46154</v>
      </c>
      <c r="D32" s="56">
        <f t="shared" si="0"/>
        <v>34</v>
      </c>
      <c r="E32" s="55">
        <f>C32+1</f>
        <v>46155</v>
      </c>
      <c r="F32" s="57">
        <v>20</v>
      </c>
      <c r="G32" s="57">
        <v>1</v>
      </c>
      <c r="H32" s="70" t="s">
        <v>104</v>
      </c>
      <c r="I32" s="70">
        <v>57</v>
      </c>
      <c r="J32" s="58">
        <v>1920.19</v>
      </c>
      <c r="K32" s="43">
        <f t="shared" si="2"/>
        <v>1920.19</v>
      </c>
      <c r="L32" s="62"/>
      <c r="M32" s="62"/>
      <c r="N32" s="62">
        <f>F32*M32</f>
        <v>0</v>
      </c>
      <c r="O32" s="60" t="e">
        <f t="shared" si="3"/>
        <v>#DIV/0!</v>
      </c>
    </row>
    <row r="33" spans="1:15" x14ac:dyDescent="0.25">
      <c r="A33" s="54" t="s">
        <v>105</v>
      </c>
      <c r="B33" s="55">
        <v>46120</v>
      </c>
      <c r="C33" s="55">
        <v>46202</v>
      </c>
      <c r="D33" s="56">
        <f t="shared" si="0"/>
        <v>82</v>
      </c>
      <c r="E33" s="55">
        <f>C33+1</f>
        <v>46203</v>
      </c>
      <c r="F33" s="57">
        <v>50</v>
      </c>
      <c r="G33" s="71">
        <v>3</v>
      </c>
      <c r="H33" s="72">
        <v>25000</v>
      </c>
      <c r="I33" s="73">
        <v>36</v>
      </c>
      <c r="J33" s="74">
        <v>25000</v>
      </c>
      <c r="K33" s="74">
        <f t="shared" si="2"/>
        <v>75000</v>
      </c>
      <c r="L33" s="62"/>
      <c r="M33" s="62"/>
      <c r="N33" s="62">
        <f>F33*M33</f>
        <v>0</v>
      </c>
      <c r="O33" s="60" t="e">
        <f t="shared" si="3"/>
        <v>#DIV/0!</v>
      </c>
    </row>
    <row r="34" spans="1:15" x14ac:dyDescent="0.25">
      <c r="A34" s="54" t="s">
        <v>106</v>
      </c>
      <c r="B34" s="55">
        <v>46134</v>
      </c>
      <c r="C34" s="55">
        <v>46182</v>
      </c>
      <c r="D34" s="56">
        <f t="shared" si="0"/>
        <v>48</v>
      </c>
      <c r="E34" s="55">
        <f>C34+1</f>
        <v>46183</v>
      </c>
      <c r="F34" s="75">
        <v>25</v>
      </c>
      <c r="G34" s="57">
        <v>10</v>
      </c>
      <c r="H34" s="69">
        <v>5000</v>
      </c>
      <c r="I34" s="70">
        <v>19</v>
      </c>
      <c r="J34" s="43">
        <v>5000</v>
      </c>
      <c r="K34" s="76">
        <f t="shared" si="2"/>
        <v>50000</v>
      </c>
      <c r="L34" s="62"/>
      <c r="M34" s="62"/>
      <c r="N34" s="62">
        <f>F34*M34</f>
        <v>0</v>
      </c>
      <c r="O34" s="60" t="e">
        <f t="shared" si="3"/>
        <v>#DIV/0!</v>
      </c>
    </row>
    <row r="35" spans="1:15" x14ac:dyDescent="0.25">
      <c r="A35" s="54" t="s">
        <v>107</v>
      </c>
      <c r="B35" s="55">
        <v>46141</v>
      </c>
      <c r="C35" s="55">
        <v>46182</v>
      </c>
      <c r="D35" s="56">
        <f t="shared" si="0"/>
        <v>41</v>
      </c>
      <c r="E35" s="55">
        <f>C35+1</f>
        <v>46183</v>
      </c>
      <c r="F35" s="75">
        <v>15</v>
      </c>
      <c r="G35" s="57">
        <v>50</v>
      </c>
      <c r="H35" s="69">
        <v>500</v>
      </c>
      <c r="I35" s="70">
        <v>49</v>
      </c>
      <c r="J35" s="43">
        <v>500</v>
      </c>
      <c r="K35" s="76">
        <f t="shared" si="2"/>
        <v>25000</v>
      </c>
      <c r="L35" s="62"/>
      <c r="M35" s="62"/>
      <c r="N35" s="62">
        <f>F35*M35</f>
        <v>0</v>
      </c>
      <c r="O35" s="60" t="e">
        <f t="shared" si="3"/>
        <v>#DIV/0!</v>
      </c>
    </row>
    <row r="36" spans="1:15" x14ac:dyDescent="0.25">
      <c r="G36" s="78">
        <f>SUM(G2:G35)</f>
        <v>461</v>
      </c>
      <c r="H36" s="78"/>
      <c r="I36" s="78"/>
      <c r="J36" s="79"/>
      <c r="K36" s="79">
        <f>SUM(K2:K35)</f>
        <v>698951.69</v>
      </c>
      <c r="L36" s="47">
        <f>SUM(L2:L34)</f>
        <v>595421</v>
      </c>
      <c r="M36" s="47">
        <f>SUM(M2:M34)</f>
        <v>1732356</v>
      </c>
      <c r="N36" s="47">
        <f>SUM(N2:N34)</f>
        <v>41266830</v>
      </c>
    </row>
    <row r="37" spans="1:15" x14ac:dyDescent="0.25">
      <c r="D37" s="48"/>
      <c r="J37" s="80"/>
    </row>
    <row r="38" spans="1:15" x14ac:dyDescent="0.25">
      <c r="D38" s="48"/>
    </row>
    <row r="39" spans="1:15" x14ac:dyDescent="0.25">
      <c r="J39" s="80"/>
      <c r="K39" s="80"/>
    </row>
    <row r="40" spans="1:15" x14ac:dyDescent="0.25">
      <c r="J40" s="80"/>
      <c r="K40" s="80"/>
    </row>
    <row r="41" spans="1:15" x14ac:dyDescent="0.25">
      <c r="J41" s="80"/>
      <c r="K41" s="46"/>
    </row>
    <row r="42" spans="1:15" x14ac:dyDescent="0.25">
      <c r="J42" s="80"/>
      <c r="K42" s="80"/>
    </row>
  </sheetData>
  <autoFilter ref="A1:O36" xr:uid="{F907A462-5516-466B-BE42-3F049430AC78}">
    <sortState xmlns:xlrd2="http://schemas.microsoft.com/office/spreadsheetml/2017/richdata2" ref="A2:O36">
      <sortCondition ref="B1:B36"/>
    </sortState>
  </autoFilter>
  <conditionalFormatting sqref="D2:D3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7:D3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7BD1-47DC-4FA5-A56A-275B1BA2FDBC}">
  <sheetPr>
    <pageSetUpPr fitToPage="1"/>
  </sheetPr>
  <dimension ref="A1:CA83"/>
  <sheetViews>
    <sheetView zoomScale="85" zoomScaleNormal="85" workbookViewId="0">
      <pane ySplit="1" topLeftCell="A2" activePane="bottomLeft" state="frozen"/>
      <selection pane="bottomLeft" activeCell="C23" sqref="C23"/>
    </sheetView>
  </sheetViews>
  <sheetFormatPr defaultColWidth="9.140625" defaultRowHeight="15" customHeight="1" x14ac:dyDescent="0.25"/>
  <cols>
    <col min="1" max="1" width="41.85546875" style="77" customWidth="1"/>
    <col min="2" max="2" width="30.28515625" style="45" customWidth="1"/>
    <col min="3" max="3" width="32.7109375" style="45" bestFit="1" customWidth="1"/>
    <col min="4" max="4" width="14.140625" style="45" customWidth="1"/>
    <col min="5" max="5" width="34.5703125" style="45" bestFit="1" customWidth="1"/>
    <col min="6" max="6" width="14.42578125" customWidth="1"/>
    <col min="7" max="7" width="12.42578125" customWidth="1"/>
    <col min="8" max="8" width="26.5703125" customWidth="1"/>
    <col min="9" max="9" width="12.42578125" customWidth="1"/>
    <col min="10" max="10" width="12.42578125" style="110" customWidth="1"/>
    <col min="11" max="11" width="14.7109375" style="110" bestFit="1" customWidth="1"/>
    <col min="12" max="12" width="9.140625" customWidth="1"/>
    <col min="13" max="13" width="13" customWidth="1"/>
    <col min="14" max="14" width="11.28515625" bestFit="1" customWidth="1"/>
    <col min="15" max="15" width="8.42578125" customWidth="1"/>
    <col min="16" max="16" width="11.28515625" bestFit="1" customWidth="1"/>
  </cols>
  <sheetData>
    <row r="1" spans="1:79" ht="31.5" x14ac:dyDescent="0.25">
      <c r="A1" s="50" t="s">
        <v>0</v>
      </c>
      <c r="B1" s="51" t="s">
        <v>1</v>
      </c>
      <c r="C1" s="51" t="s">
        <v>2</v>
      </c>
      <c r="D1" s="51" t="s">
        <v>38</v>
      </c>
      <c r="E1" s="51" t="s">
        <v>3</v>
      </c>
      <c r="F1" s="52" t="s">
        <v>36</v>
      </c>
      <c r="G1" s="52" t="s">
        <v>5</v>
      </c>
      <c r="H1" s="52" t="s">
        <v>71</v>
      </c>
      <c r="I1" s="52" t="s">
        <v>72</v>
      </c>
      <c r="J1" s="53" t="s">
        <v>73</v>
      </c>
      <c r="K1" s="53" t="s">
        <v>7</v>
      </c>
      <c r="L1" s="25" t="s">
        <v>9</v>
      </c>
      <c r="M1" s="25" t="s">
        <v>8</v>
      </c>
      <c r="N1" s="25" t="s">
        <v>39</v>
      </c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79" x14ac:dyDescent="0.25">
      <c r="A2" s="54" t="s">
        <v>108</v>
      </c>
      <c r="B2" s="55">
        <v>46181</v>
      </c>
      <c r="C2" s="55">
        <v>46211</v>
      </c>
      <c r="D2" s="56">
        <f t="shared" ref="D2:D33" si="0">C2-B2</f>
        <v>30</v>
      </c>
      <c r="E2" s="55">
        <v>46212</v>
      </c>
      <c r="F2" s="61">
        <v>15</v>
      </c>
      <c r="G2" s="61">
        <v>50</v>
      </c>
      <c r="H2" s="82">
        <v>500</v>
      </c>
      <c r="I2" s="61">
        <v>49</v>
      </c>
      <c r="J2" s="43">
        <v>500</v>
      </c>
      <c r="K2" s="43">
        <f t="shared" ref="K2:K19" si="1">G2*J2</f>
        <v>25000</v>
      </c>
      <c r="L2" s="62"/>
      <c r="M2" s="59"/>
      <c r="N2" s="59"/>
      <c r="O2" s="83"/>
      <c r="P2" s="84"/>
    </row>
    <row r="3" spans="1:79" ht="30" x14ac:dyDescent="0.25">
      <c r="A3" s="54" t="s">
        <v>109</v>
      </c>
      <c r="B3" s="55">
        <v>46194</v>
      </c>
      <c r="C3" s="55">
        <v>46224</v>
      </c>
      <c r="D3" s="56">
        <f t="shared" si="0"/>
        <v>30</v>
      </c>
      <c r="E3" s="55">
        <v>46225</v>
      </c>
      <c r="F3" s="61">
        <v>20</v>
      </c>
      <c r="G3" s="61">
        <v>1</v>
      </c>
      <c r="H3" s="85" t="s">
        <v>110</v>
      </c>
      <c r="I3" s="61"/>
      <c r="J3" s="43">
        <v>2553</v>
      </c>
      <c r="K3" s="43">
        <f t="shared" si="1"/>
        <v>2553</v>
      </c>
      <c r="L3" s="62"/>
      <c r="M3" s="59"/>
      <c r="N3" s="59"/>
    </row>
    <row r="4" spans="1:79" x14ac:dyDescent="0.25">
      <c r="A4" s="54" t="s">
        <v>111</v>
      </c>
      <c r="B4" s="63">
        <v>46210</v>
      </c>
      <c r="C4" s="55">
        <v>46238</v>
      </c>
      <c r="D4" s="56">
        <f t="shared" si="0"/>
        <v>28</v>
      </c>
      <c r="E4" s="55">
        <v>46239</v>
      </c>
      <c r="F4" s="57">
        <v>15</v>
      </c>
      <c r="G4" s="57">
        <v>50</v>
      </c>
      <c r="H4" s="86">
        <v>500</v>
      </c>
      <c r="I4" s="57">
        <v>49</v>
      </c>
      <c r="J4" s="43">
        <v>500</v>
      </c>
      <c r="K4" s="43">
        <f t="shared" si="1"/>
        <v>25000</v>
      </c>
      <c r="L4" s="62"/>
      <c r="M4" s="59"/>
      <c r="N4" s="59"/>
      <c r="O4" s="83"/>
      <c r="P4" s="84"/>
    </row>
    <row r="5" spans="1:79" x14ac:dyDescent="0.25">
      <c r="A5" s="54" t="s">
        <v>112</v>
      </c>
      <c r="B5" s="55">
        <v>46215</v>
      </c>
      <c r="C5" s="55">
        <v>46245</v>
      </c>
      <c r="D5" s="67">
        <f t="shared" si="0"/>
        <v>30</v>
      </c>
      <c r="E5" s="55">
        <v>46246</v>
      </c>
      <c r="F5" s="57">
        <v>20</v>
      </c>
      <c r="G5" s="57">
        <v>1</v>
      </c>
      <c r="H5" s="57" t="s">
        <v>113</v>
      </c>
      <c r="I5" s="57"/>
      <c r="J5" s="43">
        <v>1683</v>
      </c>
      <c r="K5" s="43">
        <f t="shared" si="1"/>
        <v>1683</v>
      </c>
      <c r="L5" s="62"/>
      <c r="M5" s="59"/>
      <c r="N5" s="59"/>
    </row>
    <row r="6" spans="1:79" x14ac:dyDescent="0.25">
      <c r="A6" s="87" t="s">
        <v>114</v>
      </c>
      <c r="B6" s="88">
        <v>46240</v>
      </c>
      <c r="C6" s="88">
        <v>46273</v>
      </c>
      <c r="D6" s="56">
        <f t="shared" si="0"/>
        <v>33</v>
      </c>
      <c r="E6" s="88">
        <v>46274</v>
      </c>
      <c r="F6" s="89">
        <v>15</v>
      </c>
      <c r="G6" s="89">
        <v>50</v>
      </c>
      <c r="H6" s="86">
        <v>500</v>
      </c>
      <c r="I6" s="57">
        <v>49</v>
      </c>
      <c r="J6" s="43">
        <v>500</v>
      </c>
      <c r="K6" s="43">
        <f t="shared" si="1"/>
        <v>25000</v>
      </c>
      <c r="L6" s="62"/>
      <c r="M6" s="59"/>
      <c r="N6" s="59"/>
    </row>
    <row r="7" spans="1:79" x14ac:dyDescent="0.25">
      <c r="A7" s="54" t="s">
        <v>115</v>
      </c>
      <c r="B7" s="55">
        <v>46202</v>
      </c>
      <c r="C7" s="55">
        <v>46287</v>
      </c>
      <c r="D7" s="56">
        <f>C7-B7</f>
        <v>85</v>
      </c>
      <c r="E7" s="55">
        <v>46288</v>
      </c>
      <c r="F7" s="57">
        <v>50</v>
      </c>
      <c r="G7" s="57">
        <v>3</v>
      </c>
      <c r="H7" s="86">
        <v>25000</v>
      </c>
      <c r="I7" s="57">
        <v>36</v>
      </c>
      <c r="J7" s="43">
        <v>25000</v>
      </c>
      <c r="K7" s="43">
        <f>G7*J7</f>
        <v>75000</v>
      </c>
      <c r="L7" s="62"/>
      <c r="M7" s="59"/>
      <c r="N7" s="59"/>
      <c r="O7" s="83"/>
      <c r="P7" s="84"/>
    </row>
    <row r="8" spans="1:79" x14ac:dyDescent="0.25">
      <c r="A8" s="54" t="s">
        <v>116</v>
      </c>
      <c r="B8" s="55">
        <v>46275</v>
      </c>
      <c r="C8" s="55">
        <v>46308</v>
      </c>
      <c r="D8" s="56">
        <f>C8-B8</f>
        <v>33</v>
      </c>
      <c r="E8" s="55">
        <v>46309</v>
      </c>
      <c r="F8" s="57">
        <v>15</v>
      </c>
      <c r="G8" s="57">
        <v>50</v>
      </c>
      <c r="H8" s="57"/>
      <c r="I8" s="57"/>
      <c r="J8" s="43">
        <v>500</v>
      </c>
      <c r="K8" s="43">
        <f>G8*J8</f>
        <v>25000</v>
      </c>
      <c r="L8" s="62"/>
      <c r="M8" s="59"/>
      <c r="N8" s="59"/>
    </row>
    <row r="9" spans="1:79" x14ac:dyDescent="0.25">
      <c r="A9" s="66" t="s">
        <v>117</v>
      </c>
      <c r="B9" s="55">
        <v>46265</v>
      </c>
      <c r="C9" s="55">
        <v>46329</v>
      </c>
      <c r="D9" s="56">
        <f t="shared" si="0"/>
        <v>64</v>
      </c>
      <c r="E9" s="55">
        <v>46330</v>
      </c>
      <c r="F9" s="57">
        <v>20</v>
      </c>
      <c r="G9" s="57">
        <v>1</v>
      </c>
      <c r="H9" s="57"/>
      <c r="I9" s="57"/>
      <c r="J9" s="43">
        <v>3000</v>
      </c>
      <c r="K9" s="43">
        <f t="shared" si="1"/>
        <v>3000</v>
      </c>
      <c r="L9" s="62"/>
      <c r="M9" s="59"/>
      <c r="N9" s="59"/>
    </row>
    <row r="10" spans="1:79" x14ac:dyDescent="0.25">
      <c r="A10" s="54" t="s">
        <v>118</v>
      </c>
      <c r="B10" s="55">
        <v>46309</v>
      </c>
      <c r="C10" s="55">
        <v>46337</v>
      </c>
      <c r="D10" s="56">
        <f>C10-B10</f>
        <v>28</v>
      </c>
      <c r="E10" s="55">
        <v>46338</v>
      </c>
      <c r="F10" s="57">
        <v>15</v>
      </c>
      <c r="G10" s="57">
        <v>50</v>
      </c>
      <c r="H10" s="57"/>
      <c r="I10" s="57"/>
      <c r="J10" s="43">
        <v>500</v>
      </c>
      <c r="K10" s="43">
        <f>G10*J10</f>
        <v>25000</v>
      </c>
      <c r="L10" s="62"/>
      <c r="M10" s="59"/>
      <c r="N10" s="59"/>
    </row>
    <row r="11" spans="1:79" x14ac:dyDescent="0.25">
      <c r="A11" s="54" t="s">
        <v>119</v>
      </c>
      <c r="B11" s="55">
        <v>46300</v>
      </c>
      <c r="C11" s="55">
        <v>46343</v>
      </c>
      <c r="D11" s="56">
        <f>C11-B11</f>
        <v>43</v>
      </c>
      <c r="E11" s="55">
        <v>46344</v>
      </c>
      <c r="F11" s="61">
        <v>15</v>
      </c>
      <c r="G11" s="57">
        <v>50</v>
      </c>
      <c r="H11" s="57"/>
      <c r="I11" s="57"/>
      <c r="J11" s="43">
        <v>1000</v>
      </c>
      <c r="K11" s="43">
        <f>G11*J11</f>
        <v>50000</v>
      </c>
      <c r="L11" s="62"/>
      <c r="M11" s="62"/>
      <c r="N11" s="62"/>
    </row>
    <row r="12" spans="1:79" x14ac:dyDescent="0.25">
      <c r="A12" s="54" t="s">
        <v>120</v>
      </c>
      <c r="B12" s="55">
        <v>46288</v>
      </c>
      <c r="C12" s="55">
        <v>46371</v>
      </c>
      <c r="D12" s="56">
        <f t="shared" si="0"/>
        <v>83</v>
      </c>
      <c r="E12" s="55">
        <v>46372</v>
      </c>
      <c r="F12" s="57">
        <v>50</v>
      </c>
      <c r="G12" s="57">
        <v>3</v>
      </c>
      <c r="H12" s="57"/>
      <c r="I12" s="57"/>
      <c r="J12" s="43">
        <v>25000</v>
      </c>
      <c r="K12" s="43">
        <f t="shared" si="1"/>
        <v>75000</v>
      </c>
      <c r="L12" s="62"/>
      <c r="M12" s="59"/>
      <c r="N12" s="59"/>
    </row>
    <row r="13" spans="1:79" ht="15.75" thickBot="1" x14ac:dyDescent="0.3">
      <c r="A13" s="90" t="s">
        <v>121</v>
      </c>
      <c r="B13" s="91">
        <v>46339</v>
      </c>
      <c r="C13" s="91">
        <v>46371</v>
      </c>
      <c r="D13" s="92">
        <f t="shared" si="0"/>
        <v>32</v>
      </c>
      <c r="E13" s="91">
        <v>46372</v>
      </c>
      <c r="F13" s="93">
        <v>15</v>
      </c>
      <c r="G13" s="93">
        <v>50</v>
      </c>
      <c r="H13" s="93"/>
      <c r="I13" s="93"/>
      <c r="J13" s="94">
        <v>500</v>
      </c>
      <c r="K13" s="94">
        <f t="shared" si="1"/>
        <v>25000</v>
      </c>
      <c r="L13" s="95"/>
      <c r="M13" s="95"/>
      <c r="N13" s="95"/>
    </row>
    <row r="14" spans="1:79" ht="15.75" thickTop="1" x14ac:dyDescent="0.25">
      <c r="A14" s="54" t="s">
        <v>122</v>
      </c>
      <c r="B14" s="55">
        <v>46342</v>
      </c>
      <c r="C14" s="55">
        <v>46399</v>
      </c>
      <c r="D14" s="56">
        <f t="shared" si="0"/>
        <v>57</v>
      </c>
      <c r="E14" s="55">
        <v>46400</v>
      </c>
      <c r="F14" s="57">
        <v>35</v>
      </c>
      <c r="G14" s="57">
        <v>1</v>
      </c>
      <c r="H14" s="57"/>
      <c r="I14" s="57"/>
      <c r="J14" s="43">
        <v>15000</v>
      </c>
      <c r="K14" s="43">
        <f t="shared" si="1"/>
        <v>15000</v>
      </c>
      <c r="L14" s="62"/>
      <c r="M14" s="62"/>
      <c r="N14" s="62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</row>
    <row r="15" spans="1:79" x14ac:dyDescent="0.25">
      <c r="A15" s="54" t="s">
        <v>123</v>
      </c>
      <c r="B15" s="55">
        <v>46363</v>
      </c>
      <c r="C15" s="55">
        <v>46392</v>
      </c>
      <c r="D15" s="56">
        <f t="shared" si="0"/>
        <v>29</v>
      </c>
      <c r="E15" s="55">
        <v>46393</v>
      </c>
      <c r="F15" s="61">
        <v>15</v>
      </c>
      <c r="G15" s="57">
        <v>50</v>
      </c>
      <c r="H15" s="57"/>
      <c r="I15" s="57"/>
      <c r="J15" s="43">
        <v>250</v>
      </c>
      <c r="K15" s="43">
        <f t="shared" si="1"/>
        <v>12500</v>
      </c>
      <c r="L15" s="62"/>
      <c r="M15" s="62"/>
      <c r="N15" s="62"/>
    </row>
    <row r="16" spans="1:79" x14ac:dyDescent="0.25">
      <c r="A16" s="54" t="s">
        <v>124</v>
      </c>
      <c r="B16" s="55">
        <v>46369</v>
      </c>
      <c r="C16" s="55">
        <v>46399</v>
      </c>
      <c r="D16" s="56">
        <f t="shared" si="0"/>
        <v>30</v>
      </c>
      <c r="E16" s="55">
        <v>46400</v>
      </c>
      <c r="F16" s="61">
        <v>20</v>
      </c>
      <c r="G16" s="57">
        <v>50</v>
      </c>
      <c r="H16" s="57"/>
      <c r="I16" s="57"/>
      <c r="J16" s="43">
        <v>2500</v>
      </c>
      <c r="K16" s="43">
        <f t="shared" si="1"/>
        <v>125000</v>
      </c>
      <c r="L16" s="62"/>
      <c r="M16" s="62"/>
      <c r="N16" s="62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</row>
    <row r="17" spans="1:79" x14ac:dyDescent="0.25">
      <c r="A17" s="54" t="s">
        <v>125</v>
      </c>
      <c r="B17" s="55">
        <v>46373</v>
      </c>
      <c r="C17" s="55">
        <v>46441</v>
      </c>
      <c r="D17" s="56">
        <f t="shared" si="0"/>
        <v>68</v>
      </c>
      <c r="E17" s="55">
        <v>46442</v>
      </c>
      <c r="F17" s="57">
        <v>50</v>
      </c>
      <c r="G17" s="57">
        <v>2</v>
      </c>
      <c r="H17" s="57"/>
      <c r="I17" s="57"/>
      <c r="J17" s="43">
        <v>25000</v>
      </c>
      <c r="K17" s="43">
        <f t="shared" si="1"/>
        <v>50000</v>
      </c>
      <c r="L17" s="62"/>
      <c r="M17" s="62"/>
      <c r="N17" s="62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</row>
    <row r="18" spans="1:79" x14ac:dyDescent="0.25">
      <c r="A18" s="97" t="s">
        <v>126</v>
      </c>
      <c r="B18" s="98">
        <v>46394</v>
      </c>
      <c r="C18" s="55">
        <v>46427</v>
      </c>
      <c r="D18" s="99">
        <f t="shared" si="0"/>
        <v>33</v>
      </c>
      <c r="E18" s="55">
        <v>46428</v>
      </c>
      <c r="F18" s="100">
        <v>15</v>
      </c>
      <c r="G18" s="101">
        <v>50</v>
      </c>
      <c r="H18" s="101"/>
      <c r="I18" s="101"/>
      <c r="J18" s="102">
        <v>250</v>
      </c>
      <c r="K18" s="102">
        <f t="shared" si="1"/>
        <v>12500</v>
      </c>
      <c r="L18" s="103"/>
      <c r="M18" s="103"/>
      <c r="N18" s="103"/>
    </row>
    <row r="19" spans="1:79" x14ac:dyDescent="0.25">
      <c r="A19" s="54" t="s">
        <v>127</v>
      </c>
      <c r="B19" s="55">
        <v>46400</v>
      </c>
      <c r="C19" s="55">
        <v>46429</v>
      </c>
      <c r="D19" s="56">
        <f t="shared" si="0"/>
        <v>29</v>
      </c>
      <c r="E19" s="55">
        <v>46428</v>
      </c>
      <c r="F19" s="61">
        <v>20</v>
      </c>
      <c r="G19" s="57">
        <v>25</v>
      </c>
      <c r="H19" s="57"/>
      <c r="I19" s="57"/>
      <c r="J19" s="43">
        <v>2500</v>
      </c>
      <c r="K19" s="43">
        <f t="shared" si="1"/>
        <v>62500</v>
      </c>
      <c r="L19" s="62"/>
      <c r="M19" s="62"/>
      <c r="N19" s="62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</row>
    <row r="20" spans="1:79" x14ac:dyDescent="0.25">
      <c r="A20" s="54" t="s">
        <v>128</v>
      </c>
      <c r="B20" s="55">
        <v>46408</v>
      </c>
      <c r="C20" s="55">
        <v>46448</v>
      </c>
      <c r="D20" s="56">
        <f t="shared" si="0"/>
        <v>40</v>
      </c>
      <c r="E20" s="55">
        <v>46449</v>
      </c>
      <c r="F20" s="57">
        <v>25</v>
      </c>
      <c r="G20" s="57">
        <v>2</v>
      </c>
      <c r="H20" s="57"/>
      <c r="I20" s="57"/>
      <c r="J20" s="43">
        <v>2232</v>
      </c>
      <c r="K20" s="43">
        <v>4464</v>
      </c>
      <c r="L20" s="62"/>
      <c r="M20" s="62"/>
      <c r="N20" s="62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</row>
    <row r="21" spans="1:79" x14ac:dyDescent="0.25">
      <c r="A21" s="54" t="s">
        <v>129</v>
      </c>
      <c r="B21" s="55">
        <v>46429</v>
      </c>
      <c r="C21" s="55">
        <v>46455</v>
      </c>
      <c r="D21" s="56">
        <f t="shared" si="0"/>
        <v>26</v>
      </c>
      <c r="E21" s="55">
        <v>46456</v>
      </c>
      <c r="F21" s="57">
        <v>15</v>
      </c>
      <c r="G21" s="57">
        <v>50</v>
      </c>
      <c r="H21" s="57"/>
      <c r="I21" s="57"/>
      <c r="J21" s="43">
        <v>250</v>
      </c>
      <c r="K21" s="43">
        <f>G21*J21</f>
        <v>12500</v>
      </c>
      <c r="L21" s="62"/>
      <c r="M21" s="62"/>
      <c r="N21" s="62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</row>
    <row r="22" spans="1:79" x14ac:dyDescent="0.25">
      <c r="A22" s="54" t="s">
        <v>130</v>
      </c>
      <c r="B22" s="55">
        <v>46443</v>
      </c>
      <c r="C22" s="55">
        <v>46469</v>
      </c>
      <c r="D22" s="56">
        <f>C22-B22</f>
        <v>26</v>
      </c>
      <c r="E22" s="55">
        <v>46470</v>
      </c>
      <c r="F22" s="61">
        <v>20</v>
      </c>
      <c r="G22" s="57">
        <v>25</v>
      </c>
      <c r="H22" s="57"/>
      <c r="I22" s="57"/>
      <c r="J22" s="43">
        <v>2500</v>
      </c>
      <c r="K22" s="43">
        <f>G22*J22</f>
        <v>62500</v>
      </c>
      <c r="L22" s="62"/>
      <c r="M22" s="62"/>
      <c r="N22" s="62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</row>
    <row r="23" spans="1:79" x14ac:dyDescent="0.25">
      <c r="A23" s="104" t="s">
        <v>131</v>
      </c>
      <c r="B23" s="63">
        <v>46436</v>
      </c>
      <c r="C23" s="55">
        <v>46469</v>
      </c>
      <c r="D23" s="56">
        <f t="shared" si="0"/>
        <v>33</v>
      </c>
      <c r="E23" s="55">
        <v>46470</v>
      </c>
      <c r="F23" s="61">
        <v>15</v>
      </c>
      <c r="G23" s="61">
        <v>1</v>
      </c>
      <c r="H23" s="61"/>
      <c r="I23" s="61"/>
      <c r="J23" s="105">
        <v>1000</v>
      </c>
      <c r="K23" s="105">
        <v>1000</v>
      </c>
      <c r="L23" s="62"/>
      <c r="M23" s="62"/>
      <c r="N23" s="62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</row>
    <row r="24" spans="1:79" x14ac:dyDescent="0.25">
      <c r="A24" s="54" t="s">
        <v>132</v>
      </c>
      <c r="B24" s="55">
        <v>46436</v>
      </c>
      <c r="C24" s="55">
        <v>46518</v>
      </c>
      <c r="D24" s="56">
        <f t="shared" si="0"/>
        <v>82</v>
      </c>
      <c r="E24" s="55">
        <v>46519</v>
      </c>
      <c r="F24" s="57">
        <v>50</v>
      </c>
      <c r="G24" s="57">
        <v>1</v>
      </c>
      <c r="H24" s="57"/>
      <c r="I24" s="57"/>
      <c r="J24" s="43">
        <v>25000</v>
      </c>
      <c r="K24" s="43">
        <f t="shared" ref="K24:K33" si="2">G24*J24</f>
        <v>25000</v>
      </c>
      <c r="L24" s="62"/>
      <c r="M24" s="62"/>
      <c r="N24" s="62"/>
    </row>
    <row r="25" spans="1:79" x14ac:dyDescent="0.25">
      <c r="A25" s="54" t="s">
        <v>133</v>
      </c>
      <c r="B25" s="55">
        <v>46456</v>
      </c>
      <c r="C25" s="55">
        <v>46491</v>
      </c>
      <c r="D25" s="56">
        <f t="shared" si="0"/>
        <v>35</v>
      </c>
      <c r="E25" s="55">
        <v>46491</v>
      </c>
      <c r="F25" s="57">
        <v>20</v>
      </c>
      <c r="G25" s="57">
        <v>1</v>
      </c>
      <c r="H25" s="57"/>
      <c r="I25" s="57"/>
      <c r="J25" s="43">
        <v>2000</v>
      </c>
      <c r="K25" s="43">
        <f t="shared" si="2"/>
        <v>2000</v>
      </c>
      <c r="L25" s="62"/>
      <c r="M25" s="62"/>
      <c r="N25" s="62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</row>
    <row r="26" spans="1:79" x14ac:dyDescent="0.25">
      <c r="A26" s="54" t="s">
        <v>134</v>
      </c>
      <c r="B26" s="55">
        <v>46457</v>
      </c>
      <c r="C26" s="55">
        <v>46484</v>
      </c>
      <c r="D26" s="56">
        <f t="shared" si="0"/>
        <v>27</v>
      </c>
      <c r="E26" s="55">
        <v>46484</v>
      </c>
      <c r="F26" s="57">
        <v>15</v>
      </c>
      <c r="G26" s="57">
        <v>50</v>
      </c>
      <c r="H26" s="57"/>
      <c r="I26" s="57"/>
      <c r="J26" s="43">
        <v>250</v>
      </c>
      <c r="K26" s="43">
        <f t="shared" si="2"/>
        <v>12500</v>
      </c>
      <c r="L26" s="62"/>
      <c r="M26" s="62"/>
      <c r="N26" s="62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</row>
    <row r="27" spans="1:79" x14ac:dyDescent="0.25">
      <c r="A27" s="54" t="s">
        <v>135</v>
      </c>
      <c r="B27" s="55">
        <v>46469</v>
      </c>
      <c r="C27" s="55">
        <v>46518</v>
      </c>
      <c r="D27" s="56">
        <f t="shared" si="0"/>
        <v>49</v>
      </c>
      <c r="E27" s="55">
        <v>46519</v>
      </c>
      <c r="F27" s="57">
        <v>25</v>
      </c>
      <c r="G27" s="57">
        <v>1</v>
      </c>
      <c r="H27" s="57"/>
      <c r="I27" s="57"/>
      <c r="J27" s="43">
        <v>1500</v>
      </c>
      <c r="K27" s="43">
        <f t="shared" si="2"/>
        <v>1500</v>
      </c>
      <c r="L27" s="62"/>
      <c r="M27" s="62"/>
      <c r="N27" s="62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</row>
    <row r="28" spans="1:79" x14ac:dyDescent="0.25">
      <c r="A28" s="54" t="s">
        <v>136</v>
      </c>
      <c r="B28" s="55">
        <v>46471</v>
      </c>
      <c r="C28" s="55">
        <v>46504</v>
      </c>
      <c r="D28" s="56">
        <f t="shared" si="0"/>
        <v>33</v>
      </c>
      <c r="E28" s="55">
        <v>46505</v>
      </c>
      <c r="F28" s="57">
        <v>20</v>
      </c>
      <c r="G28" s="57">
        <v>25</v>
      </c>
      <c r="H28" s="57"/>
      <c r="I28" s="57"/>
      <c r="J28" s="43">
        <v>2500</v>
      </c>
      <c r="K28" s="43">
        <f t="shared" si="2"/>
        <v>62500</v>
      </c>
      <c r="L28" s="62"/>
      <c r="M28" s="62"/>
      <c r="N28" s="62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</row>
    <row r="29" spans="1:79" x14ac:dyDescent="0.25">
      <c r="A29" s="54" t="s">
        <v>137</v>
      </c>
      <c r="B29" s="55">
        <v>46485</v>
      </c>
      <c r="C29" s="55">
        <v>46512</v>
      </c>
      <c r="D29" s="56">
        <f t="shared" si="0"/>
        <v>27</v>
      </c>
      <c r="E29" s="55">
        <v>46512</v>
      </c>
      <c r="F29" s="75">
        <v>15</v>
      </c>
      <c r="G29" s="57">
        <v>50</v>
      </c>
      <c r="H29" s="57"/>
      <c r="I29" s="57"/>
      <c r="J29" s="43">
        <v>250</v>
      </c>
      <c r="K29" s="43">
        <f t="shared" si="2"/>
        <v>12500</v>
      </c>
      <c r="L29" s="62"/>
      <c r="M29" s="62"/>
      <c r="N29" s="62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</row>
    <row r="30" spans="1:79" x14ac:dyDescent="0.25">
      <c r="A30" s="54" t="s">
        <v>138</v>
      </c>
      <c r="B30" s="55">
        <v>46505</v>
      </c>
      <c r="C30" s="55">
        <v>46533</v>
      </c>
      <c r="D30" s="56">
        <f t="shared" si="0"/>
        <v>28</v>
      </c>
      <c r="E30" s="55">
        <v>46533</v>
      </c>
      <c r="F30" s="61">
        <v>20</v>
      </c>
      <c r="G30" s="71">
        <v>25</v>
      </c>
      <c r="H30" s="71"/>
      <c r="I30" s="71"/>
      <c r="J30" s="43">
        <v>2500</v>
      </c>
      <c r="K30" s="43">
        <f t="shared" si="2"/>
        <v>62500</v>
      </c>
      <c r="L30" s="62"/>
      <c r="M30" s="62"/>
      <c r="N30" s="62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</row>
    <row r="31" spans="1:79" x14ac:dyDescent="0.25">
      <c r="A31" s="104" t="s">
        <v>139</v>
      </c>
      <c r="B31" s="55">
        <v>46507</v>
      </c>
      <c r="C31" s="55">
        <v>46567</v>
      </c>
      <c r="D31" s="56">
        <f t="shared" si="0"/>
        <v>60</v>
      </c>
      <c r="E31" s="55">
        <v>46568</v>
      </c>
      <c r="F31" s="75">
        <v>15</v>
      </c>
      <c r="G31" s="57">
        <v>5</v>
      </c>
      <c r="H31" s="57"/>
      <c r="I31" s="57"/>
      <c r="J31" s="43">
        <v>5000</v>
      </c>
      <c r="K31" s="43">
        <f t="shared" si="2"/>
        <v>25000</v>
      </c>
      <c r="L31" s="62"/>
      <c r="M31" s="62"/>
      <c r="N31" s="62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</row>
    <row r="32" spans="1:79" x14ac:dyDescent="0.25">
      <c r="A32" s="54" t="s">
        <v>140</v>
      </c>
      <c r="B32" s="55">
        <v>46513</v>
      </c>
      <c r="C32" s="55">
        <v>46546</v>
      </c>
      <c r="D32" s="56">
        <f t="shared" si="0"/>
        <v>33</v>
      </c>
      <c r="E32" s="55">
        <v>46547</v>
      </c>
      <c r="F32" s="75">
        <v>15</v>
      </c>
      <c r="G32" s="57">
        <v>50</v>
      </c>
      <c r="H32" s="57"/>
      <c r="I32" s="57"/>
      <c r="J32" s="43">
        <v>250</v>
      </c>
      <c r="K32" s="43">
        <f t="shared" si="2"/>
        <v>12500</v>
      </c>
      <c r="L32" s="62"/>
      <c r="M32" s="62"/>
      <c r="N32" s="62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</row>
    <row r="33" spans="1:79" x14ac:dyDescent="0.25">
      <c r="A33" s="54" t="s">
        <v>141</v>
      </c>
      <c r="B33" s="55">
        <v>46534</v>
      </c>
      <c r="C33" s="55">
        <v>46561</v>
      </c>
      <c r="D33" s="56">
        <f t="shared" si="0"/>
        <v>27</v>
      </c>
      <c r="E33" s="55">
        <v>46561</v>
      </c>
      <c r="F33" s="61">
        <v>20</v>
      </c>
      <c r="G33" s="106">
        <v>25</v>
      </c>
      <c r="H33" s="106"/>
      <c r="I33" s="106"/>
      <c r="J33" s="43">
        <v>2500</v>
      </c>
      <c r="K33" s="43">
        <f t="shared" si="2"/>
        <v>62500</v>
      </c>
      <c r="L33" s="62"/>
      <c r="M33" s="62"/>
      <c r="N33" s="62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</row>
    <row r="34" spans="1:79" x14ac:dyDescent="0.25">
      <c r="G34" s="78">
        <f>SUM(G3:G33)</f>
        <v>798</v>
      </c>
      <c r="H34" s="78"/>
      <c r="I34" s="78"/>
      <c r="J34" s="107"/>
      <c r="K34" s="107">
        <f>SUM(K2:K33)</f>
        <v>993700</v>
      </c>
      <c r="L34" s="108">
        <f>SUM(L3:L33)</f>
        <v>0</v>
      </c>
      <c r="M34" s="108">
        <f>SUM(M3:M33)</f>
        <v>0</v>
      </c>
      <c r="N34" s="108">
        <f>SUM(N3:N33)</f>
        <v>0</v>
      </c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</row>
    <row r="35" spans="1:79" x14ac:dyDescent="0.25">
      <c r="D35" s="48"/>
      <c r="J35" s="109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</row>
    <row r="36" spans="1:79" x14ac:dyDescent="0.25">
      <c r="D36" s="48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</row>
    <row r="37" spans="1:79" x14ac:dyDescent="0.25">
      <c r="J37" s="109"/>
      <c r="K37" s="109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</row>
    <row r="38" spans="1:79" x14ac:dyDescent="0.25">
      <c r="J38" s="109"/>
      <c r="K38" s="109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</row>
    <row r="39" spans="1:79" x14ac:dyDescent="0.25">
      <c r="J39" s="109"/>
      <c r="K39" s="84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</row>
    <row r="40" spans="1:79" x14ac:dyDescent="0.25">
      <c r="J40" s="109"/>
      <c r="K40" s="109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</row>
    <row r="41" spans="1:79" ht="15" customHeight="1" x14ac:dyDescent="0.25"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</row>
    <row r="42" spans="1:79" ht="15" customHeight="1" x14ac:dyDescent="0.25"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</row>
    <row r="43" spans="1:79" ht="15" customHeight="1" x14ac:dyDescent="0.25"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</row>
    <row r="44" spans="1:79" ht="15" customHeight="1" x14ac:dyDescent="0.25"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</row>
    <row r="45" spans="1:79" ht="15" customHeight="1" x14ac:dyDescent="0.25"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</row>
    <row r="46" spans="1:79" ht="15" customHeight="1" x14ac:dyDescent="0.25"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</row>
    <row r="47" spans="1:79" ht="15" customHeight="1" x14ac:dyDescent="0.25"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6"/>
      <c r="CA47" s="96"/>
    </row>
    <row r="48" spans="1:79" ht="15" customHeight="1" x14ac:dyDescent="0.25"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</row>
    <row r="49" spans="15:79" ht="15" customHeight="1" x14ac:dyDescent="0.25"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</row>
    <row r="50" spans="15:79" ht="15" customHeight="1" x14ac:dyDescent="0.25"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</row>
    <row r="51" spans="15:79" ht="15" customHeight="1" x14ac:dyDescent="0.25"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</row>
    <row r="52" spans="15:79" ht="15" customHeight="1" x14ac:dyDescent="0.25"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</row>
    <row r="53" spans="15:79" ht="15" customHeight="1" x14ac:dyDescent="0.25"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</row>
    <row r="54" spans="15:79" ht="15" customHeight="1" x14ac:dyDescent="0.25"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</row>
    <row r="55" spans="15:79" ht="15" customHeight="1" x14ac:dyDescent="0.25"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</row>
    <row r="56" spans="15:79" ht="15" customHeight="1" x14ac:dyDescent="0.25"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96"/>
      <c r="BP56" s="96"/>
      <c r="BQ56" s="96"/>
      <c r="BR56" s="96"/>
      <c r="BS56" s="96"/>
      <c r="BT56" s="96"/>
      <c r="BU56" s="96"/>
      <c r="BV56" s="96"/>
      <c r="BW56" s="96"/>
      <c r="BX56" s="96"/>
      <c r="BY56" s="96"/>
      <c r="BZ56" s="96"/>
      <c r="CA56" s="96"/>
    </row>
    <row r="57" spans="15:79" ht="15" customHeight="1" x14ac:dyDescent="0.25"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  <c r="BO57" s="96"/>
      <c r="BP57" s="96"/>
      <c r="BQ57" s="96"/>
      <c r="BR57" s="96"/>
      <c r="BS57" s="96"/>
      <c r="BT57" s="96"/>
      <c r="BU57" s="96"/>
      <c r="BV57" s="96"/>
      <c r="BW57" s="96"/>
      <c r="BX57" s="96"/>
      <c r="BY57" s="96"/>
      <c r="BZ57" s="96"/>
      <c r="CA57" s="96"/>
    </row>
    <row r="58" spans="15:79" ht="15" customHeight="1" x14ac:dyDescent="0.25"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  <c r="BL58" s="96"/>
      <c r="BM58" s="96"/>
      <c r="BN58" s="96"/>
      <c r="BO58" s="96"/>
      <c r="BP58" s="96"/>
      <c r="BQ58" s="96"/>
      <c r="BR58" s="96"/>
      <c r="BS58" s="96"/>
      <c r="BT58" s="96"/>
      <c r="BU58" s="96"/>
      <c r="BV58" s="96"/>
      <c r="BW58" s="96"/>
      <c r="BX58" s="96"/>
      <c r="BY58" s="96"/>
      <c r="BZ58" s="96"/>
      <c r="CA58" s="96"/>
    </row>
    <row r="59" spans="15:79" ht="15" customHeight="1" x14ac:dyDescent="0.25"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  <c r="BO59" s="96"/>
      <c r="BP59" s="96"/>
      <c r="BQ59" s="96"/>
      <c r="BR59" s="96"/>
      <c r="BS59" s="96"/>
      <c r="BT59" s="96"/>
      <c r="BU59" s="96"/>
      <c r="BV59" s="96"/>
      <c r="BW59" s="96"/>
      <c r="BX59" s="96"/>
      <c r="BY59" s="96"/>
      <c r="BZ59" s="96"/>
      <c r="CA59" s="96"/>
    </row>
    <row r="60" spans="15:79" ht="15" customHeight="1" x14ac:dyDescent="0.25"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6"/>
      <c r="BT60" s="96"/>
      <c r="BU60" s="96"/>
      <c r="BV60" s="96"/>
      <c r="BW60" s="96"/>
      <c r="BX60" s="96"/>
      <c r="BY60" s="96"/>
      <c r="BZ60" s="96"/>
      <c r="CA60" s="96"/>
    </row>
    <row r="61" spans="15:79" ht="15" customHeight="1" x14ac:dyDescent="0.25"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</row>
    <row r="62" spans="15:79" ht="15" customHeight="1" x14ac:dyDescent="0.25"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</row>
    <row r="63" spans="15:79" ht="15" customHeight="1" x14ac:dyDescent="0.25"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</row>
    <row r="64" spans="15:79" ht="15" customHeight="1" x14ac:dyDescent="0.25"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</row>
    <row r="65" spans="15:79" ht="15" customHeight="1" x14ac:dyDescent="0.25"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</row>
    <row r="66" spans="15:79" ht="15" customHeight="1" x14ac:dyDescent="0.25"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</row>
    <row r="67" spans="15:79" ht="15" customHeight="1" x14ac:dyDescent="0.25"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96"/>
      <c r="BY67" s="96"/>
      <c r="BZ67" s="96"/>
      <c r="CA67" s="96"/>
    </row>
    <row r="68" spans="15:79" ht="15" customHeight="1" x14ac:dyDescent="0.25"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</row>
    <row r="69" spans="15:79" ht="15" customHeight="1" x14ac:dyDescent="0.25"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</row>
    <row r="70" spans="15:79" ht="15" customHeight="1" x14ac:dyDescent="0.25"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6"/>
    </row>
    <row r="71" spans="15:79" ht="15" customHeight="1" x14ac:dyDescent="0.25"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  <c r="BM71" s="96"/>
      <c r="BN71" s="96"/>
      <c r="BO71" s="96"/>
      <c r="BP71" s="96"/>
      <c r="BQ71" s="96"/>
      <c r="BR71" s="96"/>
      <c r="BS71" s="96"/>
      <c r="BT71" s="96"/>
      <c r="BU71" s="96"/>
      <c r="BV71" s="96"/>
      <c r="BW71" s="96"/>
      <c r="BX71" s="96"/>
      <c r="BY71" s="96"/>
      <c r="BZ71" s="96"/>
      <c r="CA71" s="96"/>
    </row>
    <row r="72" spans="15:79" ht="15" customHeight="1" x14ac:dyDescent="0.25"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6"/>
      <c r="BT72" s="96"/>
      <c r="BU72" s="96"/>
      <c r="BV72" s="96"/>
      <c r="BW72" s="96"/>
      <c r="BX72" s="96"/>
      <c r="BY72" s="96"/>
      <c r="BZ72" s="96"/>
      <c r="CA72" s="96"/>
    </row>
    <row r="73" spans="15:79" ht="15" customHeight="1" x14ac:dyDescent="0.25"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6"/>
      <c r="BV73" s="96"/>
      <c r="BW73" s="96"/>
      <c r="BX73" s="96"/>
      <c r="BY73" s="96"/>
      <c r="BZ73" s="96"/>
      <c r="CA73" s="96"/>
    </row>
    <row r="74" spans="15:79" ht="15" customHeight="1" x14ac:dyDescent="0.25"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</row>
    <row r="75" spans="15:79" ht="15" customHeight="1" x14ac:dyDescent="0.25"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96"/>
      <c r="BM75" s="96"/>
      <c r="BN75" s="96"/>
      <c r="BO75" s="96"/>
      <c r="BP75" s="96"/>
      <c r="BQ75" s="96"/>
      <c r="BR75" s="96"/>
      <c r="BS75" s="96"/>
      <c r="BT75" s="96"/>
      <c r="BU75" s="96"/>
      <c r="BV75" s="96"/>
      <c r="BW75" s="96"/>
      <c r="BX75" s="96"/>
      <c r="BY75" s="96"/>
      <c r="BZ75" s="96"/>
      <c r="CA75" s="96"/>
    </row>
    <row r="76" spans="15:79" ht="15" customHeight="1" x14ac:dyDescent="0.25"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96"/>
      <c r="BY76" s="96"/>
      <c r="BZ76" s="96"/>
      <c r="CA76" s="96"/>
    </row>
    <row r="77" spans="15:79" ht="15" customHeight="1" x14ac:dyDescent="0.25"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  <c r="BC77" s="96"/>
      <c r="BD77" s="96"/>
      <c r="BE77" s="96"/>
      <c r="BF77" s="96"/>
      <c r="BG77" s="96"/>
      <c r="BH77" s="96"/>
      <c r="BI77" s="96"/>
      <c r="BJ77" s="96"/>
      <c r="BK77" s="96"/>
      <c r="BL77" s="96"/>
      <c r="BM77" s="96"/>
      <c r="BN77" s="96"/>
      <c r="BO77" s="96"/>
      <c r="BP77" s="96"/>
      <c r="BQ77" s="96"/>
      <c r="BR77" s="96"/>
      <c r="BS77" s="96"/>
      <c r="BT77" s="96"/>
      <c r="BU77" s="96"/>
      <c r="BV77" s="96"/>
      <c r="BW77" s="96"/>
      <c r="BX77" s="96"/>
      <c r="BY77" s="96"/>
      <c r="BZ77" s="96"/>
      <c r="CA77" s="96"/>
    </row>
    <row r="78" spans="15:79" ht="15" customHeight="1" x14ac:dyDescent="0.25"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  <c r="BL78" s="96"/>
      <c r="BM78" s="96"/>
      <c r="BN78" s="96"/>
      <c r="BO78" s="96"/>
      <c r="BP78" s="96"/>
      <c r="BQ78" s="96"/>
      <c r="BR78" s="96"/>
      <c r="BS78" s="96"/>
      <c r="BT78" s="96"/>
      <c r="BU78" s="96"/>
      <c r="BV78" s="96"/>
      <c r="BW78" s="96"/>
      <c r="BX78" s="96"/>
      <c r="BY78" s="96"/>
      <c r="BZ78" s="96"/>
      <c r="CA78" s="96"/>
    </row>
    <row r="79" spans="15:79" ht="15" customHeight="1" x14ac:dyDescent="0.25"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BI79" s="96"/>
      <c r="BJ79" s="96"/>
      <c r="BK79" s="96"/>
      <c r="BL79" s="96"/>
      <c r="BM79" s="96"/>
      <c r="BN79" s="96"/>
      <c r="BO79" s="96"/>
      <c r="BP79" s="96"/>
      <c r="BQ79" s="96"/>
      <c r="BR79" s="96"/>
      <c r="BS79" s="96"/>
      <c r="BT79" s="96"/>
      <c r="BU79" s="96"/>
      <c r="BV79" s="96"/>
      <c r="BW79" s="96"/>
      <c r="BX79" s="96"/>
      <c r="BY79" s="96"/>
      <c r="BZ79" s="96"/>
      <c r="CA79" s="96"/>
    </row>
    <row r="80" spans="15:79" ht="15" customHeight="1" x14ac:dyDescent="0.25"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  <c r="BC80" s="96"/>
      <c r="BD80" s="96"/>
      <c r="BE80" s="96"/>
      <c r="BF80" s="96"/>
      <c r="BG80" s="96"/>
      <c r="BH80" s="96"/>
      <c r="BI80" s="96"/>
      <c r="BJ80" s="96"/>
      <c r="BK80" s="96"/>
      <c r="BL80" s="96"/>
      <c r="BM80" s="96"/>
      <c r="BN80" s="96"/>
      <c r="BO80" s="96"/>
      <c r="BP80" s="96"/>
      <c r="BQ80" s="96"/>
      <c r="BR80" s="96"/>
      <c r="BS80" s="96"/>
      <c r="BT80" s="96"/>
      <c r="BU80" s="96"/>
      <c r="BV80" s="96"/>
      <c r="BW80" s="96"/>
      <c r="BX80" s="96"/>
      <c r="BY80" s="96"/>
      <c r="BZ80" s="96"/>
      <c r="CA80" s="96"/>
    </row>
    <row r="81" spans="15:79" ht="15" customHeight="1" x14ac:dyDescent="0.25"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  <c r="BL81" s="96"/>
      <c r="BM81" s="96"/>
      <c r="BN81" s="96"/>
      <c r="BO81" s="96"/>
      <c r="BP81" s="96"/>
      <c r="BQ81" s="96"/>
      <c r="BR81" s="96"/>
      <c r="BS81" s="96"/>
      <c r="BT81" s="96"/>
      <c r="BU81" s="96"/>
      <c r="BV81" s="96"/>
      <c r="BW81" s="96"/>
      <c r="BX81" s="96"/>
      <c r="BY81" s="96"/>
      <c r="BZ81" s="96"/>
      <c r="CA81" s="96"/>
    </row>
    <row r="82" spans="15:79" ht="15" customHeight="1" x14ac:dyDescent="0.25"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6"/>
    </row>
    <row r="83" spans="15:79" ht="15" customHeight="1" x14ac:dyDescent="0.25"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N83" s="96"/>
      <c r="BO83" s="96"/>
      <c r="BP83" s="96"/>
      <c r="BQ83" s="96"/>
      <c r="BR83" s="96"/>
      <c r="BS83" s="96"/>
      <c r="BT83" s="96"/>
      <c r="BU83" s="96"/>
      <c r="BV83" s="96"/>
      <c r="BW83" s="96"/>
      <c r="BX83" s="96"/>
      <c r="BY83" s="96"/>
      <c r="BZ83" s="96"/>
      <c r="CA83" s="96"/>
    </row>
  </sheetData>
  <autoFilter ref="A1:N34" xr:uid="{F907A462-5516-466B-BE42-3F049430AC78}">
    <sortState xmlns:xlrd2="http://schemas.microsoft.com/office/spreadsheetml/2017/richdata2" ref="A2:N34">
      <sortCondition ref="B1:B34"/>
    </sortState>
  </autoFilter>
  <conditionalFormatting sqref="D2:D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4:D33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4:D27 D21:D22 D29:D3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275E-15A5-47AF-8C70-3A3FC1081885}">
  <dimension ref="A1:Q28"/>
  <sheetViews>
    <sheetView zoomScale="85" zoomScaleNormal="85" workbookViewId="0">
      <pane ySplit="1" topLeftCell="A4" activePane="bottomLeft" state="frozen"/>
      <selection pane="bottomLeft" activeCell="I25" sqref="I25"/>
    </sheetView>
  </sheetViews>
  <sheetFormatPr defaultRowHeight="15" x14ac:dyDescent="0.25"/>
  <cols>
    <col min="1" max="1" width="33.7109375" customWidth="1"/>
    <col min="2" max="2" width="11.140625" bestFit="1" customWidth="1"/>
    <col min="3" max="3" width="14.5703125" bestFit="1" customWidth="1"/>
    <col min="4" max="4" width="13.5703125" bestFit="1" customWidth="1"/>
    <col min="5" max="6" width="12" customWidth="1"/>
    <col min="7" max="7" width="14.7109375" style="135" bestFit="1" customWidth="1"/>
    <col min="8" max="8" width="19.5703125" style="135" bestFit="1" customWidth="1"/>
    <col min="9" max="10" width="19.5703125" style="135" customWidth="1"/>
    <col min="11" max="11" width="12.5703125" style="136" bestFit="1" customWidth="1"/>
  </cols>
  <sheetData>
    <row r="1" spans="1:17" ht="27" customHeight="1" x14ac:dyDescent="0.25">
      <c r="A1" s="51" t="s">
        <v>142</v>
      </c>
      <c r="B1" s="51" t="s">
        <v>1</v>
      </c>
      <c r="C1" s="51" t="s">
        <v>2</v>
      </c>
      <c r="D1" s="52" t="s">
        <v>3</v>
      </c>
      <c r="E1" s="52" t="s">
        <v>143</v>
      </c>
      <c r="F1" s="111" t="s">
        <v>144</v>
      </c>
      <c r="G1" s="111" t="s">
        <v>6</v>
      </c>
      <c r="H1" s="111" t="s">
        <v>7</v>
      </c>
      <c r="I1" s="112" t="s">
        <v>145</v>
      </c>
      <c r="J1" s="112" t="s">
        <v>8</v>
      </c>
      <c r="K1" s="113" t="s">
        <v>146</v>
      </c>
    </row>
    <row r="2" spans="1:17" ht="27" customHeight="1" x14ac:dyDescent="0.25">
      <c r="A2" s="114" t="s">
        <v>147</v>
      </c>
      <c r="B2" s="115">
        <v>45223</v>
      </c>
      <c r="C2" s="115">
        <v>45241</v>
      </c>
      <c r="D2" s="115">
        <v>45244</v>
      </c>
      <c r="E2" s="115">
        <f>D2+90</f>
        <v>45334</v>
      </c>
      <c r="F2" s="116">
        <v>1</v>
      </c>
      <c r="G2" s="117">
        <v>127738</v>
      </c>
      <c r="H2" s="117">
        <f t="shared" ref="H2:H5" si="0">G2*F2</f>
        <v>127738</v>
      </c>
      <c r="I2" s="32">
        <v>27264</v>
      </c>
      <c r="J2" s="32">
        <v>434400</v>
      </c>
      <c r="K2" s="37">
        <v>10154767</v>
      </c>
    </row>
    <row r="3" spans="1:17" ht="27" customHeight="1" x14ac:dyDescent="0.25">
      <c r="A3" s="114" t="s">
        <v>148</v>
      </c>
      <c r="B3" s="115">
        <v>45242</v>
      </c>
      <c r="C3" s="115">
        <v>45269</v>
      </c>
      <c r="D3" s="115">
        <v>45272</v>
      </c>
      <c r="E3" s="115">
        <f t="shared" ref="E3:E28" si="1">D3+90</f>
        <v>45362</v>
      </c>
      <c r="F3" s="116">
        <v>1</v>
      </c>
      <c r="G3" s="117">
        <v>122954</v>
      </c>
      <c r="H3" s="117">
        <f t="shared" si="0"/>
        <v>122954</v>
      </c>
      <c r="I3" s="32">
        <v>30673</v>
      </c>
      <c r="J3" s="32">
        <v>428475</v>
      </c>
      <c r="K3" s="37">
        <v>9290376</v>
      </c>
    </row>
    <row r="4" spans="1:17" ht="27" customHeight="1" x14ac:dyDescent="0.25">
      <c r="A4" s="114" t="s">
        <v>149</v>
      </c>
      <c r="B4" s="115">
        <v>45270</v>
      </c>
      <c r="C4" s="115">
        <v>45311</v>
      </c>
      <c r="D4" s="115">
        <v>45314</v>
      </c>
      <c r="E4" s="115">
        <f t="shared" si="1"/>
        <v>45404</v>
      </c>
      <c r="F4" s="116">
        <v>1</v>
      </c>
      <c r="G4" s="117">
        <v>128576</v>
      </c>
      <c r="H4" s="117">
        <f t="shared" si="0"/>
        <v>128576</v>
      </c>
      <c r="I4" s="32">
        <v>34605</v>
      </c>
      <c r="J4" s="32">
        <v>408776</v>
      </c>
      <c r="K4" s="37">
        <v>9214723</v>
      </c>
    </row>
    <row r="5" spans="1:17" ht="27" customHeight="1" x14ac:dyDescent="0.25">
      <c r="A5" s="114" t="s">
        <v>150</v>
      </c>
      <c r="B5" s="115">
        <v>45312</v>
      </c>
      <c r="C5" s="115">
        <v>45353</v>
      </c>
      <c r="D5" s="115">
        <v>45356</v>
      </c>
      <c r="E5" s="115">
        <f t="shared" si="1"/>
        <v>45446</v>
      </c>
      <c r="F5" s="116">
        <v>1</v>
      </c>
      <c r="G5" s="117">
        <v>353520</v>
      </c>
      <c r="H5" s="117">
        <f t="shared" si="0"/>
        <v>353520</v>
      </c>
      <c r="I5" s="32">
        <v>27680</v>
      </c>
      <c r="J5" s="32">
        <v>268773</v>
      </c>
      <c r="K5" s="37">
        <v>7129433</v>
      </c>
    </row>
    <row r="6" spans="1:17" x14ac:dyDescent="0.25">
      <c r="A6" s="114" t="s">
        <v>151</v>
      </c>
      <c r="B6" s="115">
        <v>45293</v>
      </c>
      <c r="C6" s="115">
        <v>45552</v>
      </c>
      <c r="D6" s="115">
        <v>45554</v>
      </c>
      <c r="E6" s="115">
        <f t="shared" si="1"/>
        <v>45644</v>
      </c>
      <c r="F6" s="116">
        <v>5</v>
      </c>
      <c r="G6" s="117">
        <v>100000</v>
      </c>
      <c r="H6" s="117">
        <f>G6*F6</f>
        <v>500000</v>
      </c>
      <c r="I6" s="32">
        <v>59858</v>
      </c>
      <c r="J6" s="32">
        <v>1289916</v>
      </c>
      <c r="K6" s="37">
        <v>21375005</v>
      </c>
    </row>
    <row r="7" spans="1:17" x14ac:dyDescent="0.25">
      <c r="A7" s="141" t="s">
        <v>152</v>
      </c>
      <c r="B7" s="142">
        <v>45384</v>
      </c>
      <c r="C7" s="142">
        <v>45559</v>
      </c>
      <c r="D7" s="142">
        <v>45561</v>
      </c>
      <c r="E7" s="115">
        <f t="shared" si="1"/>
        <v>45651</v>
      </c>
      <c r="F7" s="116">
        <v>1</v>
      </c>
      <c r="G7" s="118">
        <v>100000</v>
      </c>
      <c r="H7" s="143">
        <f>(F7*G7)+(F8*G8)+(F9*G9)</f>
        <v>200000</v>
      </c>
      <c r="I7" s="137">
        <v>36225</v>
      </c>
      <c r="J7" s="137">
        <v>405514</v>
      </c>
      <c r="K7" s="140">
        <v>4049685</v>
      </c>
    </row>
    <row r="8" spans="1:17" s="119" customFormat="1" x14ac:dyDescent="0.25">
      <c r="A8" s="141"/>
      <c r="B8" s="142"/>
      <c r="C8" s="142"/>
      <c r="D8" s="142"/>
      <c r="E8" s="115">
        <v>45651</v>
      </c>
      <c r="F8" s="116">
        <v>2</v>
      </c>
      <c r="G8" s="118">
        <v>25000</v>
      </c>
      <c r="H8" s="143"/>
      <c r="I8" s="138"/>
      <c r="J8" s="138"/>
      <c r="K8" s="140"/>
    </row>
    <row r="9" spans="1:17" s="119" customFormat="1" x14ac:dyDescent="0.25">
      <c r="A9" s="141"/>
      <c r="B9" s="142"/>
      <c r="C9" s="142"/>
      <c r="D9" s="142"/>
      <c r="E9" s="115">
        <v>45651</v>
      </c>
      <c r="F9" s="116">
        <v>5</v>
      </c>
      <c r="G9" s="118">
        <v>10000</v>
      </c>
      <c r="H9" s="143"/>
      <c r="I9" s="139"/>
      <c r="J9" s="139"/>
      <c r="K9" s="140"/>
    </row>
    <row r="10" spans="1:17" s="119" customFormat="1" x14ac:dyDescent="0.25">
      <c r="A10" s="114" t="s">
        <v>153</v>
      </c>
      <c r="B10" s="115">
        <v>45237</v>
      </c>
      <c r="C10" s="115">
        <v>45600</v>
      </c>
      <c r="D10" s="115">
        <v>45602</v>
      </c>
      <c r="E10" s="115">
        <f t="shared" si="1"/>
        <v>45692</v>
      </c>
      <c r="F10" s="35">
        <v>1</v>
      </c>
      <c r="G10" s="117">
        <v>200000</v>
      </c>
      <c r="H10" s="117">
        <f t="shared" ref="H10:H28" si="2">G10*F10</f>
        <v>200000</v>
      </c>
      <c r="I10" s="32">
        <v>41916</v>
      </c>
      <c r="J10" s="32">
        <v>489378</v>
      </c>
      <c r="K10" s="37">
        <v>4767275</v>
      </c>
    </row>
    <row r="11" spans="1:17" x14ac:dyDescent="0.25">
      <c r="A11" s="114" t="s">
        <v>154</v>
      </c>
      <c r="B11" s="115">
        <v>45328</v>
      </c>
      <c r="C11" s="115">
        <v>45614</v>
      </c>
      <c r="D11" s="115">
        <v>45616</v>
      </c>
      <c r="E11" s="115">
        <f t="shared" si="1"/>
        <v>45706</v>
      </c>
      <c r="F11" s="35">
        <v>1</v>
      </c>
      <c r="G11" s="117">
        <v>1000000</v>
      </c>
      <c r="H11" s="117">
        <f t="shared" si="2"/>
        <v>1000000</v>
      </c>
      <c r="I11" s="32">
        <v>58697</v>
      </c>
      <c r="J11" s="32">
        <v>1083855</v>
      </c>
      <c r="K11" s="37">
        <v>1083855</v>
      </c>
      <c r="Q11" s="120"/>
    </row>
    <row r="12" spans="1:17" x14ac:dyDescent="0.25">
      <c r="A12" s="114" t="s">
        <v>155</v>
      </c>
      <c r="B12" s="115">
        <v>45510</v>
      </c>
      <c r="C12" s="115">
        <v>45510</v>
      </c>
      <c r="D12" s="115">
        <v>45638</v>
      </c>
      <c r="E12" s="115">
        <f t="shared" si="1"/>
        <v>45728</v>
      </c>
      <c r="F12" s="35">
        <v>1</v>
      </c>
      <c r="G12" s="117">
        <v>143885</v>
      </c>
      <c r="H12" s="117">
        <f t="shared" si="2"/>
        <v>143885</v>
      </c>
      <c r="I12" s="32">
        <v>30164</v>
      </c>
      <c r="J12" s="32">
        <v>201653</v>
      </c>
      <c r="K12" s="37">
        <v>201653</v>
      </c>
    </row>
    <row r="13" spans="1:17" x14ac:dyDescent="0.25">
      <c r="A13" s="114" t="s">
        <v>156</v>
      </c>
      <c r="B13" s="115">
        <v>45510</v>
      </c>
      <c r="C13" s="115">
        <v>45510</v>
      </c>
      <c r="D13" s="115">
        <v>45638</v>
      </c>
      <c r="E13" s="115">
        <f t="shared" si="1"/>
        <v>45728</v>
      </c>
      <c r="F13" s="35">
        <v>1</v>
      </c>
      <c r="G13" s="117">
        <v>143885</v>
      </c>
      <c r="H13" s="117">
        <f t="shared" si="2"/>
        <v>143885</v>
      </c>
      <c r="I13" s="32">
        <v>14966</v>
      </c>
      <c r="J13" s="32">
        <v>81853</v>
      </c>
      <c r="K13" s="37">
        <v>81853</v>
      </c>
    </row>
    <row r="14" spans="1:17" x14ac:dyDescent="0.25">
      <c r="A14" s="114" t="s">
        <v>157</v>
      </c>
      <c r="B14" s="115">
        <v>45447</v>
      </c>
      <c r="C14" s="115">
        <v>45705</v>
      </c>
      <c r="D14" s="115">
        <v>45707</v>
      </c>
      <c r="E14" s="115">
        <f t="shared" si="1"/>
        <v>45797</v>
      </c>
      <c r="F14" s="116">
        <v>8</v>
      </c>
      <c r="G14" s="117">
        <v>15107.91</v>
      </c>
      <c r="H14" s="117">
        <f t="shared" si="2"/>
        <v>120863.28</v>
      </c>
      <c r="I14" s="32">
        <v>70289</v>
      </c>
      <c r="J14" s="32">
        <v>1600256</v>
      </c>
      <c r="K14" s="37">
        <v>10409713</v>
      </c>
    </row>
    <row r="15" spans="1:17" ht="30" x14ac:dyDescent="0.25">
      <c r="A15" s="85" t="s">
        <v>158</v>
      </c>
      <c r="B15" s="121">
        <v>45726</v>
      </c>
      <c r="C15" s="121">
        <v>45760</v>
      </c>
      <c r="D15" s="121">
        <v>45762</v>
      </c>
      <c r="E15" s="115">
        <f t="shared" si="1"/>
        <v>45852</v>
      </c>
      <c r="F15" s="61">
        <v>35</v>
      </c>
      <c r="G15" s="122">
        <v>333</v>
      </c>
      <c r="H15" s="122">
        <f t="shared" si="2"/>
        <v>11655</v>
      </c>
      <c r="I15" s="44">
        <v>13416</v>
      </c>
      <c r="J15" s="44">
        <v>79351</v>
      </c>
      <c r="K15" s="44">
        <v>164981</v>
      </c>
    </row>
    <row r="16" spans="1:17" x14ac:dyDescent="0.25">
      <c r="A16" s="123" t="s">
        <v>159</v>
      </c>
      <c r="B16" s="124">
        <v>45475</v>
      </c>
      <c r="C16" s="124">
        <v>45748</v>
      </c>
      <c r="D16" s="124">
        <v>45750</v>
      </c>
      <c r="E16" s="115">
        <f t="shared" si="1"/>
        <v>45840</v>
      </c>
      <c r="F16" s="125">
        <v>1</v>
      </c>
      <c r="G16" s="126">
        <v>1000000</v>
      </c>
      <c r="H16" s="126">
        <f t="shared" si="2"/>
        <v>1000000</v>
      </c>
      <c r="I16" s="41">
        <v>62409</v>
      </c>
      <c r="J16" s="41">
        <v>1328431</v>
      </c>
      <c r="K16" s="127">
        <v>46501760</v>
      </c>
      <c r="M16" s="21"/>
    </row>
    <row r="17" spans="1:11" x14ac:dyDescent="0.25">
      <c r="A17" s="114" t="s">
        <v>160</v>
      </c>
      <c r="B17" s="115">
        <v>45664</v>
      </c>
      <c r="C17" s="115">
        <v>45867</v>
      </c>
      <c r="D17" s="115">
        <v>45869</v>
      </c>
      <c r="E17" s="115">
        <f t="shared" si="1"/>
        <v>45959</v>
      </c>
      <c r="F17" s="35">
        <v>1</v>
      </c>
      <c r="G17" s="117">
        <v>1000000</v>
      </c>
      <c r="H17" s="117">
        <f t="shared" si="2"/>
        <v>1000000</v>
      </c>
      <c r="I17" s="44">
        <v>62338</v>
      </c>
      <c r="J17" s="44">
        <v>1523629</v>
      </c>
      <c r="K17" s="44">
        <v>53318270</v>
      </c>
    </row>
    <row r="18" spans="1:11" x14ac:dyDescent="0.25">
      <c r="A18" s="61" t="s">
        <v>161</v>
      </c>
      <c r="B18" s="121">
        <v>45601</v>
      </c>
      <c r="C18" s="121">
        <v>45937</v>
      </c>
      <c r="D18" s="121">
        <v>45939</v>
      </c>
      <c r="E18" s="115">
        <f t="shared" si="1"/>
        <v>46029</v>
      </c>
      <c r="F18" s="61">
        <v>1</v>
      </c>
      <c r="G18" s="122">
        <v>350000</v>
      </c>
      <c r="H18" s="122">
        <f t="shared" si="2"/>
        <v>350000</v>
      </c>
      <c r="I18" s="44">
        <v>125716</v>
      </c>
      <c r="J18" s="44">
        <v>2970700</v>
      </c>
      <c r="K18" s="44">
        <v>18549800</v>
      </c>
    </row>
    <row r="19" spans="1:11" x14ac:dyDescent="0.25">
      <c r="A19" s="114" t="s">
        <v>162</v>
      </c>
      <c r="B19" s="115">
        <v>45664</v>
      </c>
      <c r="C19" s="115">
        <v>46006</v>
      </c>
      <c r="D19" s="115">
        <v>46008</v>
      </c>
      <c r="E19" s="115">
        <f t="shared" si="1"/>
        <v>46098</v>
      </c>
      <c r="F19" s="35">
        <v>2</v>
      </c>
      <c r="G19" s="117">
        <v>100000</v>
      </c>
      <c r="H19" s="117">
        <f t="shared" si="2"/>
        <v>200000</v>
      </c>
      <c r="I19" s="44">
        <v>53970</v>
      </c>
      <c r="J19" s="44">
        <v>905440</v>
      </c>
      <c r="K19" s="44">
        <v>9042025</v>
      </c>
    </row>
    <row r="20" spans="1:11" x14ac:dyDescent="0.25">
      <c r="A20" s="114" t="s">
        <v>163</v>
      </c>
      <c r="B20" s="115">
        <v>45874</v>
      </c>
      <c r="C20" s="115">
        <v>46000</v>
      </c>
      <c r="D20" s="115">
        <v>46009</v>
      </c>
      <c r="E20" s="115">
        <f t="shared" si="1"/>
        <v>46099</v>
      </c>
      <c r="F20" s="35">
        <v>1</v>
      </c>
      <c r="G20" s="117">
        <v>75000</v>
      </c>
      <c r="H20" s="117">
        <f t="shared" si="2"/>
        <v>75000</v>
      </c>
      <c r="I20" s="44">
        <v>30696</v>
      </c>
      <c r="J20" s="44">
        <v>192040</v>
      </c>
      <c r="K20" s="44">
        <v>192040</v>
      </c>
    </row>
    <row r="21" spans="1:11" x14ac:dyDescent="0.25">
      <c r="A21" s="123" t="s">
        <v>164</v>
      </c>
      <c r="B21" s="124">
        <v>45874</v>
      </c>
      <c r="C21" s="124">
        <v>46000</v>
      </c>
      <c r="D21" s="124">
        <v>46009</v>
      </c>
      <c r="E21" s="115">
        <f t="shared" si="1"/>
        <v>46099</v>
      </c>
      <c r="F21" s="128">
        <v>1</v>
      </c>
      <c r="G21" s="126">
        <v>100000</v>
      </c>
      <c r="H21" s="117">
        <f t="shared" si="2"/>
        <v>100000</v>
      </c>
      <c r="I21" s="44">
        <v>27004</v>
      </c>
      <c r="J21" s="44">
        <v>170337</v>
      </c>
      <c r="K21" s="44">
        <v>170337</v>
      </c>
    </row>
    <row r="22" spans="1:11" x14ac:dyDescent="0.25">
      <c r="A22" s="114" t="s">
        <v>165</v>
      </c>
      <c r="B22" s="115">
        <v>45839</v>
      </c>
      <c r="C22" s="115">
        <v>46061</v>
      </c>
      <c r="D22" s="115">
        <v>46063</v>
      </c>
      <c r="E22" s="115">
        <f t="shared" si="1"/>
        <v>46153</v>
      </c>
      <c r="F22" s="35">
        <v>3</v>
      </c>
      <c r="G22" s="117">
        <v>14895.83</v>
      </c>
      <c r="H22" s="117">
        <f>G22*F22</f>
        <v>44687.49</v>
      </c>
      <c r="I22" s="44">
        <v>45994</v>
      </c>
      <c r="J22" s="44">
        <v>474483</v>
      </c>
      <c r="K22" s="44">
        <v>4487470</v>
      </c>
    </row>
    <row r="23" spans="1:11" x14ac:dyDescent="0.25">
      <c r="A23" s="129" t="s">
        <v>166</v>
      </c>
      <c r="B23" s="130">
        <v>45748</v>
      </c>
      <c r="C23" s="130">
        <v>46070</v>
      </c>
      <c r="D23" s="130">
        <v>46072</v>
      </c>
      <c r="E23" s="115">
        <f t="shared" si="1"/>
        <v>46162</v>
      </c>
      <c r="F23" s="129">
        <v>1</v>
      </c>
      <c r="G23" s="131">
        <v>30000</v>
      </c>
      <c r="H23" s="132">
        <f t="shared" ref="H23" si="3">G23*F23</f>
        <v>30000</v>
      </c>
      <c r="I23" s="133">
        <v>40250</v>
      </c>
      <c r="J23" s="133">
        <v>426966</v>
      </c>
      <c r="K23" s="133">
        <v>3299430</v>
      </c>
    </row>
    <row r="24" spans="1:11" x14ac:dyDescent="0.25">
      <c r="A24" s="134" t="s">
        <v>167</v>
      </c>
      <c r="B24" s="121">
        <v>45874</v>
      </c>
      <c r="C24" s="121">
        <v>46124</v>
      </c>
      <c r="D24" s="121">
        <v>46126</v>
      </c>
      <c r="E24" s="115">
        <f t="shared" si="1"/>
        <v>46216</v>
      </c>
      <c r="F24" s="61">
        <v>1</v>
      </c>
      <c r="G24" s="122">
        <v>1000000</v>
      </c>
      <c r="H24" s="122">
        <f t="shared" si="2"/>
        <v>1000000</v>
      </c>
      <c r="I24" s="44"/>
      <c r="J24" s="44"/>
      <c r="K24" s="44"/>
    </row>
    <row r="25" spans="1:11" x14ac:dyDescent="0.25">
      <c r="A25" s="61" t="s">
        <v>168</v>
      </c>
      <c r="B25" s="121">
        <v>46119</v>
      </c>
      <c r="C25" s="121">
        <v>46238</v>
      </c>
      <c r="D25" s="121">
        <v>46240</v>
      </c>
      <c r="E25" s="115">
        <f t="shared" si="1"/>
        <v>46330</v>
      </c>
      <c r="F25" s="61">
        <v>10</v>
      </c>
      <c r="G25" s="122">
        <v>21429</v>
      </c>
      <c r="H25" s="122">
        <f t="shared" si="2"/>
        <v>214290</v>
      </c>
      <c r="I25" s="122"/>
      <c r="J25" s="122"/>
      <c r="K25" s="44"/>
    </row>
    <row r="26" spans="1:11" x14ac:dyDescent="0.25">
      <c r="A26" s="61" t="s">
        <v>169</v>
      </c>
      <c r="B26" s="121">
        <v>45937</v>
      </c>
      <c r="C26" s="121">
        <v>46244</v>
      </c>
      <c r="D26" s="121">
        <v>46246</v>
      </c>
      <c r="E26" s="115">
        <f t="shared" si="1"/>
        <v>46336</v>
      </c>
      <c r="F26" s="61">
        <v>5</v>
      </c>
      <c r="G26" s="122">
        <v>100000</v>
      </c>
      <c r="H26" s="122">
        <f t="shared" si="2"/>
        <v>500000</v>
      </c>
      <c r="I26" s="44"/>
      <c r="J26" s="44"/>
      <c r="K26" s="44"/>
    </row>
    <row r="27" spans="1:11" x14ac:dyDescent="0.25">
      <c r="A27" s="61" t="s">
        <v>170</v>
      </c>
      <c r="B27" s="121">
        <v>46028</v>
      </c>
      <c r="C27" s="121">
        <v>46306</v>
      </c>
      <c r="D27" s="121">
        <v>46308</v>
      </c>
      <c r="E27" s="115">
        <f t="shared" si="1"/>
        <v>46398</v>
      </c>
      <c r="F27" s="61">
        <v>1</v>
      </c>
      <c r="G27" s="122">
        <v>1000000</v>
      </c>
      <c r="H27" s="122">
        <f t="shared" si="2"/>
        <v>1000000</v>
      </c>
      <c r="I27" s="44"/>
      <c r="J27" s="44"/>
      <c r="K27" s="44"/>
    </row>
    <row r="28" spans="1:11" x14ac:dyDescent="0.25">
      <c r="A28" s="61" t="s">
        <v>171</v>
      </c>
      <c r="B28" s="121">
        <v>46210</v>
      </c>
      <c r="C28" s="121">
        <v>46364</v>
      </c>
      <c r="D28" s="121">
        <v>46366</v>
      </c>
      <c r="E28" s="115">
        <f t="shared" si="1"/>
        <v>46456</v>
      </c>
      <c r="F28" s="61">
        <v>4</v>
      </c>
      <c r="G28" s="122">
        <v>75000</v>
      </c>
      <c r="H28" s="122">
        <f t="shared" si="2"/>
        <v>300000</v>
      </c>
      <c r="I28" s="122"/>
      <c r="J28" s="122"/>
      <c r="K28" s="44"/>
    </row>
  </sheetData>
  <mergeCells count="8">
    <mergeCell ref="J7:J9"/>
    <mergeCell ref="K7:K9"/>
    <mergeCell ref="A7:A9"/>
    <mergeCell ref="B7:B9"/>
    <mergeCell ref="C7:C9"/>
    <mergeCell ref="D7:D9"/>
    <mergeCell ref="H7:H9"/>
    <mergeCell ref="I7:I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6432C17A2634CA89146ACA3520265" ma:contentTypeVersion="3" ma:contentTypeDescription="Create a new document." ma:contentTypeScope="" ma:versionID="9320fcac49dce4ffa99510469c3d5314">
  <xsd:schema xmlns:xsd="http://www.w3.org/2001/XMLSchema" xmlns:xs="http://www.w3.org/2001/XMLSchema" xmlns:p="http://schemas.microsoft.com/office/2006/metadata/properties" xmlns:ns2="8b4f8ab5-f4ff-4523-9558-e5fd0000c9c6" targetNamespace="http://schemas.microsoft.com/office/2006/metadata/properties" ma:root="true" ma:fieldsID="f66064a24cf80db89fd7f18ebafae147" ns2:_="">
    <xsd:import namespace="8b4f8ab5-f4ff-4523-9558-e5fd0000c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f8ab5-f4ff-4523-9558-e5fd0000c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33461F-CC76-4608-B52E-F89FB092C961}">
  <ds:schemaRefs>
    <ds:schemaRef ds:uri="6d7c0b97-ffa9-4d2d-ab03-a60a6e970ee6"/>
    <ds:schemaRef ds:uri="http://schemas.microsoft.com/office/2006/documentManagement/types"/>
    <ds:schemaRef ds:uri="0e1571c7-bd3a-4ddd-ac03-1e4ad481410a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03D2A5-C329-4BEB-9A6F-F2A425B882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3995D1-3887-4983-A5D3-1C3D92D64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4f8ab5-f4ff-4523-9558-e5fd0000c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FY24</vt:lpstr>
      <vt:lpstr>FY25</vt:lpstr>
      <vt:lpstr>FY26</vt:lpstr>
      <vt:lpstr>FY27</vt:lpstr>
      <vt:lpstr>Second-Chance Drawings</vt:lpstr>
    </vt:vector>
  </TitlesOfParts>
  <Manager/>
  <Company>Scientific Games 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Teague, Lindsey</dc:creator>
  <cp:keywords/>
  <dc:description/>
  <cp:lastModifiedBy>Kennedy-Shell, Ashley</cp:lastModifiedBy>
  <cp:revision/>
  <dcterms:created xsi:type="dcterms:W3CDTF">2023-05-11T14:05:12Z</dcterms:created>
  <dcterms:modified xsi:type="dcterms:W3CDTF">2026-09-04T15:35:50Z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0x010100A6E6432C17A2634CA89146ACA3520265</vt:lpwstr>
  </property>
  <property fmtid="{D5CDD505-2E9C-101B-9397-08002B2CF9AE}" pid="3" name="MediaServiceImageTags">
    <vt:lpwstr/>
  </property>
  <property fmtid="{D5CDD505-2E9C-101B-9397-08002B2CF9AE}" pid="4" name="Order">
    <vt:r8>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